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wang'jun\Desktop\9.3通知\学业奖学金\"/>
    </mc:Choice>
  </mc:AlternateContent>
  <xr:revisionPtr revIDLastSave="0" documentId="13_ncr:1_{CF729050-9EB0-4641-AB77-9EF9CFD38B60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Sheet1!$B$2:$P$79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" l="1"/>
  <c r="D6" i="2" s="1"/>
  <c r="C5" i="2"/>
  <c r="D5" i="2" s="1"/>
  <c r="C4" i="2"/>
  <c r="D4" i="2" s="1"/>
  <c r="C3" i="2"/>
  <c r="D3" i="2" s="1"/>
  <c r="C2" i="2"/>
  <c r="C7" i="2" s="1"/>
  <c r="V79" i="1"/>
  <c r="P79" i="1"/>
  <c r="L79" i="1"/>
  <c r="J79" i="1"/>
  <c r="I79" i="1"/>
  <c r="H79" i="1"/>
  <c r="G79" i="1"/>
  <c r="F79" i="1"/>
  <c r="E79" i="1"/>
  <c r="N55" i="1" s="1"/>
  <c r="O55" i="1" s="1"/>
  <c r="Q55" i="1" s="1"/>
  <c r="C76" i="1"/>
  <c r="C73" i="1"/>
  <c r="C70" i="1"/>
  <c r="C67" i="1"/>
  <c r="C64" i="1"/>
  <c r="R58" i="1"/>
  <c r="T58" i="1" s="1"/>
  <c r="D58" i="1"/>
  <c r="C58" i="1"/>
  <c r="K55" i="1"/>
  <c r="K79" i="1" s="1"/>
  <c r="C55" i="1"/>
  <c r="R49" i="1"/>
  <c r="T49" i="1" s="1"/>
  <c r="D49" i="1"/>
  <c r="C49" i="1"/>
  <c r="C46" i="1"/>
  <c r="C43" i="1"/>
  <c r="C40" i="1"/>
  <c r="C37" i="1"/>
  <c r="C34" i="1"/>
  <c r="C31" i="1"/>
  <c r="R28" i="1"/>
  <c r="C28" i="1"/>
  <c r="R22" i="1"/>
  <c r="T22" i="1" s="1"/>
  <c r="D22" i="1"/>
  <c r="C22" i="1"/>
  <c r="C19" i="1"/>
  <c r="R13" i="1"/>
  <c r="T13" i="1" s="1"/>
  <c r="D13" i="1"/>
  <c r="C13" i="1"/>
  <c r="R10" i="1"/>
  <c r="C10" i="1"/>
  <c r="R4" i="1"/>
  <c r="R79" i="1" s="1"/>
  <c r="D4" i="1"/>
  <c r="D79" i="1" s="1"/>
  <c r="C4" i="1"/>
  <c r="C79" i="1" l="1"/>
  <c r="T4" i="1"/>
  <c r="N73" i="1"/>
  <c r="O73" i="1" s="1"/>
  <c r="Q73" i="1" s="1"/>
  <c r="N13" i="1"/>
  <c r="O13" i="1" s="1"/>
  <c r="Q13" i="1" s="1"/>
  <c r="N37" i="1"/>
  <c r="O37" i="1" s="1"/>
  <c r="Q37" i="1" s="1"/>
  <c r="N49" i="1"/>
  <c r="O49" i="1" s="1"/>
  <c r="Q49" i="1" s="1"/>
  <c r="N64" i="1"/>
  <c r="O64" i="1" s="1"/>
  <c r="Q64" i="1" s="1"/>
  <c r="N76" i="1"/>
  <c r="O76" i="1" s="1"/>
  <c r="Q76" i="1" s="1"/>
  <c r="D2" i="2"/>
  <c r="N28" i="1"/>
  <c r="O28" i="1" s="1"/>
  <c r="Q28" i="1" s="1"/>
  <c r="N40" i="1"/>
  <c r="O40" i="1" s="1"/>
  <c r="Q40" i="1" s="1"/>
  <c r="N4" i="1"/>
  <c r="N67" i="1"/>
  <c r="O67" i="1" s="1"/>
  <c r="Q67" i="1" s="1"/>
  <c r="N19" i="1"/>
  <c r="O19" i="1" s="1"/>
  <c r="Q19" i="1" s="1"/>
  <c r="N31" i="1"/>
  <c r="O31" i="1" s="1"/>
  <c r="Q31" i="1" s="1"/>
  <c r="N43" i="1"/>
  <c r="O43" i="1" s="1"/>
  <c r="Q43" i="1" s="1"/>
  <c r="N70" i="1"/>
  <c r="O70" i="1" s="1"/>
  <c r="Q70" i="1" s="1"/>
  <c r="N34" i="1"/>
  <c r="O34" i="1" s="1"/>
  <c r="Q34" i="1" s="1"/>
  <c r="N46" i="1"/>
  <c r="O46" i="1" s="1"/>
  <c r="Q46" i="1" s="1"/>
  <c r="N22" i="1"/>
  <c r="O22" i="1" s="1"/>
  <c r="Q22" i="1" s="1"/>
  <c r="N58" i="1"/>
  <c r="O58" i="1" s="1"/>
  <c r="Q58" i="1" s="1"/>
  <c r="N10" i="1"/>
  <c r="O10" i="1" s="1"/>
  <c r="Q10" i="1" s="1"/>
  <c r="O4" i="1" l="1"/>
  <c r="Q4" i="1" s="1"/>
  <c r="N79" i="1"/>
</calcChain>
</file>

<file path=xl/sharedStrings.xml><?xml version="1.0" encoding="utf-8"?>
<sst xmlns="http://schemas.openxmlformats.org/spreadsheetml/2006/main" count="128" uniqueCount="53">
  <si>
    <t>序号</t>
  </si>
  <si>
    <t>学院</t>
  </si>
  <si>
    <t>19级硕师计划人数</t>
  </si>
  <si>
    <t>19级博士人数</t>
  </si>
  <si>
    <t>20级人数</t>
  </si>
  <si>
    <t>21级人数</t>
  </si>
  <si>
    <t>22级人数</t>
  </si>
  <si>
    <t>硕士国家奖学金核算</t>
  </si>
  <si>
    <t>博士国家奖学金核算</t>
  </si>
  <si>
    <t>非22级学业奖学金指标</t>
  </si>
  <si>
    <t>硕士</t>
  </si>
  <si>
    <t>博士</t>
  </si>
  <si>
    <t>2021年硕士国奖名额结余</t>
  </si>
  <si>
    <t>2022年硕士国奖指标</t>
  </si>
  <si>
    <t>21年结余+22年指标</t>
  </si>
  <si>
    <t>2022年硕士国奖名额</t>
  </si>
  <si>
    <t>2022年硕士国奖名额结余</t>
  </si>
  <si>
    <t>2022年博士国奖指标</t>
  </si>
  <si>
    <t>2022年博士国奖名额结余</t>
  </si>
  <si>
    <t>2022年博士国奖名额</t>
  </si>
  <si>
    <t>资源环境与安全工程学院</t>
  </si>
  <si>
    <t>博士一等</t>
  </si>
  <si>
    <t>博士二等</t>
  </si>
  <si>
    <t>博士三等</t>
  </si>
  <si>
    <t>硕士一等</t>
  </si>
  <si>
    <t>硕士二等</t>
  </si>
  <si>
    <t>硕士三等</t>
  </si>
  <si>
    <t>土木工程学院</t>
  </si>
  <si>
    <t>机电工程学院</t>
  </si>
  <si>
    <t>信息与电气工程学院</t>
  </si>
  <si>
    <t>计算机科学与工程学院</t>
  </si>
  <si>
    <t>化学化工学院</t>
  </si>
  <si>
    <t>数学与计算科学学院</t>
  </si>
  <si>
    <t>物理与电子科学学院</t>
  </si>
  <si>
    <t>生命科学与健康学院</t>
  </si>
  <si>
    <t>建筑与艺术设计学院</t>
  </si>
  <si>
    <t>人文学院</t>
  </si>
  <si>
    <t>外国语学院</t>
  </si>
  <si>
    <t>马克思主义学院</t>
  </si>
  <si>
    <t>教育学院</t>
  </si>
  <si>
    <t>商学院</t>
  </si>
  <si>
    <t>齐白石艺术学院</t>
  </si>
  <si>
    <t>体育学院</t>
  </si>
  <si>
    <t>法学与公共管理学院</t>
  </si>
  <si>
    <t>材料科学与工程学院</t>
  </si>
  <si>
    <t>地球科学与空间信息工程学院</t>
  </si>
  <si>
    <t>合计</t>
  </si>
  <si>
    <t>非21博士</t>
  </si>
  <si>
    <t>21博士</t>
  </si>
  <si>
    <t>总</t>
  </si>
  <si>
    <t>全日制学制内总人数（非2022级）</t>
    <phoneticPr fontId="9" type="noConversion"/>
  </si>
  <si>
    <t>2022年湖南科技大学研究生非2022级奖学金指标分配一览表</t>
    <phoneticPr fontId="9" type="noConversion"/>
  </si>
  <si>
    <t>注：1.全日制学制内总人数（非2022级）列包括全日制学制内具有中华人民共和国国籍的19级硕师计划，19级博士，20级和21级博士、硕士总人数。
    2.非2022级学业奖学金指标列不含20级，21级“硕师计划”教育硕士人数。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</si>
</sst>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00_ "/>
    <numFmt numFmtId="178" formatCode="0_);[Red]\(0\)"/>
    <numFmt numFmtId="179" formatCode="0.000_);[Red]\(0.000\)"/>
  </numFmts>
  <fonts count="13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2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8" fontId="7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7" fontId="7" fillId="0" borderId="2" xfId="0" applyNumberFormat="1" applyFont="1" applyBorder="1" applyAlignment="1" applyProtection="1">
      <alignment horizontal="center" vertical="center" wrapText="1"/>
      <protection locked="0"/>
    </xf>
    <xf numFmtId="177" fontId="7" fillId="0" borderId="4" xfId="0" applyNumberFormat="1" applyFont="1" applyBorder="1" applyAlignment="1" applyProtection="1">
      <alignment horizontal="center" vertical="center" wrapText="1"/>
      <protection locked="0"/>
    </xf>
    <xf numFmtId="177" fontId="7" fillId="0" borderId="3" xfId="0" applyNumberFormat="1" applyFont="1" applyBorder="1" applyAlignment="1" applyProtection="1">
      <alignment horizontal="center" vertical="center" wrapText="1"/>
      <protection locked="0"/>
    </xf>
    <xf numFmtId="178" fontId="7" fillId="0" borderId="1" xfId="0" applyNumberFormat="1" applyFont="1" applyBorder="1" applyAlignment="1" applyProtection="1">
      <alignment horizontal="center" vertical="center" wrapText="1"/>
      <protection locked="0"/>
    </xf>
    <xf numFmtId="17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8" fontId="7" fillId="2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 applyProtection="1">
      <alignment horizontal="center" vertical="center" wrapText="1"/>
      <protection locked="0"/>
    </xf>
    <xf numFmtId="179" fontId="7" fillId="0" borderId="1" xfId="0" applyNumberFormat="1" applyFont="1" applyBorder="1" applyAlignment="1">
      <alignment horizontal="center" vertical="center" wrapText="1"/>
    </xf>
    <xf numFmtId="17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7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7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79" fontId="7" fillId="0" borderId="2" xfId="0" applyNumberFormat="1" applyFont="1" applyBorder="1" applyAlignment="1">
      <alignment horizontal="center" vertical="center" wrapText="1"/>
    </xf>
    <xf numFmtId="179" fontId="7" fillId="0" borderId="4" xfId="0" applyNumberFormat="1" applyFont="1" applyBorder="1" applyAlignment="1">
      <alignment horizontal="center" vertical="center" wrapText="1"/>
    </xf>
    <xf numFmtId="179" fontId="7" fillId="0" borderId="3" xfId="0" applyNumberFormat="1" applyFont="1" applyBorder="1" applyAlignment="1">
      <alignment horizontal="center" vertical="center" wrapText="1"/>
    </xf>
    <xf numFmtId="177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2" xfId="0" applyNumberFormat="1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 wrapText="1"/>
    </xf>
    <xf numFmtId="178" fontId="7" fillId="0" borderId="3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306516</xdr:colOff>
      <xdr:row>19</xdr:row>
      <xdr:rowOff>40502</xdr:rowOff>
    </xdr:from>
    <xdr:ext cx="65" cy="172227"/>
    <xdr:sp macro="" textlink="">
      <xdr:nvSpPr>
        <xdr:cNvPr id="2" name="文本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677275" y="5777230"/>
          <a:ext cx="0" cy="172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0"/>
  <sheetViews>
    <sheetView tabSelected="1" view="pageBreakPreview" zoomScale="71" zoomScaleNormal="83" zoomScaleSheetLayoutView="71" workbookViewId="0">
      <pane ySplit="3" topLeftCell="A67" activePane="bottomLeft" state="frozen"/>
      <selection pane="bottomLeft" activeCell="A80" sqref="A80:V80"/>
    </sheetView>
  </sheetViews>
  <sheetFormatPr defaultColWidth="9" defaultRowHeight="14" x14ac:dyDescent="0.25"/>
  <cols>
    <col min="1" max="1" width="6.36328125" customWidth="1"/>
    <col min="2" max="2" width="15.26953125" customWidth="1"/>
    <col min="3" max="3" width="8.26953125" customWidth="1"/>
    <col min="4" max="12" width="6.7265625" customWidth="1"/>
    <col min="13" max="13" width="12.08984375" customWidth="1"/>
    <col min="14" max="14" width="13.08984375" customWidth="1"/>
    <col min="15" max="15" width="12.08984375" customWidth="1"/>
    <col min="16" max="16" width="12.90625" style="3" customWidth="1"/>
    <col min="17" max="17" width="15.7265625" customWidth="1"/>
    <col min="18" max="18" width="13.6328125" customWidth="1"/>
    <col min="19" max="19" width="13.453125" customWidth="1"/>
    <col min="20" max="20" width="14.7265625" style="3" customWidth="1"/>
    <col min="21" max="21" width="14.453125" customWidth="1"/>
    <col min="22" max="22" width="13.26953125" customWidth="1"/>
  </cols>
  <sheetData>
    <row r="1" spans="1:22" s="1" customFormat="1" ht="44.5" customHeight="1" x14ac:dyDescent="0.25">
      <c r="B1" s="18" t="s">
        <v>51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2" customFormat="1" ht="45.5" customHeight="1" x14ac:dyDescent="0.25">
      <c r="A2" s="25" t="s">
        <v>0</v>
      </c>
      <c r="B2" s="46" t="s">
        <v>1</v>
      </c>
      <c r="C2" s="20" t="s">
        <v>50</v>
      </c>
      <c r="D2" s="21"/>
      <c r="E2" s="21" t="s">
        <v>2</v>
      </c>
      <c r="F2" s="30" t="s">
        <v>3</v>
      </c>
      <c r="G2" s="21" t="s">
        <v>4</v>
      </c>
      <c r="H2" s="21"/>
      <c r="I2" s="21" t="s">
        <v>5</v>
      </c>
      <c r="J2" s="21"/>
      <c r="K2" s="22" t="s">
        <v>6</v>
      </c>
      <c r="L2" s="23"/>
      <c r="M2" s="21" t="s">
        <v>7</v>
      </c>
      <c r="N2" s="21"/>
      <c r="O2" s="21"/>
      <c r="P2" s="21"/>
      <c r="Q2" s="21"/>
      <c r="R2" s="22" t="s">
        <v>8</v>
      </c>
      <c r="S2" s="24"/>
      <c r="T2" s="23"/>
      <c r="U2" s="21" t="s">
        <v>9</v>
      </c>
      <c r="V2" s="21"/>
    </row>
    <row r="3" spans="1:22" s="2" customFormat="1" ht="43" customHeight="1" x14ac:dyDescent="0.25">
      <c r="A3" s="25"/>
      <c r="B3" s="46"/>
      <c r="C3" s="4" t="s">
        <v>10</v>
      </c>
      <c r="D3" s="4" t="s">
        <v>11</v>
      </c>
      <c r="E3" s="21"/>
      <c r="F3" s="31"/>
      <c r="G3" s="4" t="s">
        <v>10</v>
      </c>
      <c r="H3" s="4" t="s">
        <v>11</v>
      </c>
      <c r="I3" s="4" t="s">
        <v>10</v>
      </c>
      <c r="J3" s="4" t="s">
        <v>11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7" t="s">
        <v>15</v>
      </c>
      <c r="Q3" s="4" t="s">
        <v>16</v>
      </c>
      <c r="R3" s="4" t="s">
        <v>17</v>
      </c>
      <c r="S3" s="7" t="s">
        <v>19</v>
      </c>
      <c r="T3" s="4" t="s">
        <v>18</v>
      </c>
      <c r="U3" s="21"/>
      <c r="V3" s="21"/>
    </row>
    <row r="4" spans="1:22" ht="18" customHeight="1" x14ac:dyDescent="0.25">
      <c r="A4" s="26">
        <v>1</v>
      </c>
      <c r="B4" s="47" t="s">
        <v>20</v>
      </c>
      <c r="C4" s="27">
        <f>SUM(G4,I4)</f>
        <v>153</v>
      </c>
      <c r="D4" s="27">
        <f>SUM(F4,H4,J4)</f>
        <v>34</v>
      </c>
      <c r="E4" s="27">
        <v>0</v>
      </c>
      <c r="F4" s="27">
        <v>10</v>
      </c>
      <c r="G4" s="27">
        <v>69</v>
      </c>
      <c r="H4" s="27">
        <v>12</v>
      </c>
      <c r="I4" s="27">
        <v>84</v>
      </c>
      <c r="J4" s="27">
        <v>12</v>
      </c>
      <c r="K4" s="32">
        <v>95</v>
      </c>
      <c r="L4" s="32">
        <v>15</v>
      </c>
      <c r="M4" s="27">
        <v>-0.55600000000000005</v>
      </c>
      <c r="N4" s="35">
        <f>58/(E79+G79+I79+K79)*(G4+I4+K4)</f>
        <v>3.0288481785639085</v>
      </c>
      <c r="O4" s="35">
        <f>M4+N4</f>
        <v>2.4728481785639085</v>
      </c>
      <c r="P4" s="38">
        <v>2</v>
      </c>
      <c r="Q4" s="54">
        <f>O4-P4</f>
        <v>0.47284817856390848</v>
      </c>
      <c r="R4" s="39">
        <f>6/233*(F4+H4+J4+L4)</f>
        <v>1.2618025751072961</v>
      </c>
      <c r="S4" s="40">
        <v>1</v>
      </c>
      <c r="T4" s="56">
        <f>R4-S4</f>
        <v>0.2618025751072961</v>
      </c>
      <c r="U4" s="5" t="s">
        <v>21</v>
      </c>
      <c r="V4" s="8">
        <v>9</v>
      </c>
    </row>
    <row r="5" spans="1:22" ht="18" customHeight="1" x14ac:dyDescent="0.25">
      <c r="A5" s="26"/>
      <c r="B5" s="47"/>
      <c r="C5" s="28"/>
      <c r="D5" s="28"/>
      <c r="E5" s="28"/>
      <c r="F5" s="28"/>
      <c r="G5" s="28"/>
      <c r="H5" s="28"/>
      <c r="I5" s="28"/>
      <c r="J5" s="28"/>
      <c r="K5" s="33"/>
      <c r="L5" s="33"/>
      <c r="M5" s="28"/>
      <c r="N5" s="36"/>
      <c r="O5" s="36"/>
      <c r="P5" s="38"/>
      <c r="Q5" s="54"/>
      <c r="R5" s="39"/>
      <c r="S5" s="40"/>
      <c r="T5" s="57"/>
      <c r="U5" s="5" t="s">
        <v>22</v>
      </c>
      <c r="V5" s="8">
        <v>21</v>
      </c>
    </row>
    <row r="6" spans="1:22" ht="18" customHeight="1" x14ac:dyDescent="0.25">
      <c r="A6" s="26"/>
      <c r="B6" s="47"/>
      <c r="C6" s="28"/>
      <c r="D6" s="28"/>
      <c r="E6" s="28"/>
      <c r="F6" s="28"/>
      <c r="G6" s="28"/>
      <c r="H6" s="28"/>
      <c r="I6" s="28"/>
      <c r="J6" s="28"/>
      <c r="K6" s="33"/>
      <c r="L6" s="33"/>
      <c r="M6" s="28"/>
      <c r="N6" s="36"/>
      <c r="O6" s="36"/>
      <c r="P6" s="38"/>
      <c r="Q6" s="54"/>
      <c r="R6" s="39"/>
      <c r="S6" s="40"/>
      <c r="T6" s="57"/>
      <c r="U6" s="5" t="s">
        <v>23</v>
      </c>
      <c r="V6" s="8">
        <v>5</v>
      </c>
    </row>
    <row r="7" spans="1:22" ht="18" customHeight="1" x14ac:dyDescent="0.25">
      <c r="A7" s="26"/>
      <c r="B7" s="47"/>
      <c r="C7" s="28"/>
      <c r="D7" s="28"/>
      <c r="E7" s="28"/>
      <c r="F7" s="28"/>
      <c r="G7" s="28"/>
      <c r="H7" s="28"/>
      <c r="I7" s="28"/>
      <c r="J7" s="28"/>
      <c r="K7" s="33"/>
      <c r="L7" s="33"/>
      <c r="M7" s="28"/>
      <c r="N7" s="36"/>
      <c r="O7" s="36"/>
      <c r="P7" s="38"/>
      <c r="Q7" s="54"/>
      <c r="R7" s="39"/>
      <c r="S7" s="40"/>
      <c r="T7" s="57"/>
      <c r="U7" s="5" t="s">
        <v>24</v>
      </c>
      <c r="V7" s="8">
        <v>38</v>
      </c>
    </row>
    <row r="8" spans="1:22" ht="18" customHeight="1" x14ac:dyDescent="0.25">
      <c r="A8" s="26"/>
      <c r="B8" s="47"/>
      <c r="C8" s="28"/>
      <c r="D8" s="28"/>
      <c r="E8" s="28"/>
      <c r="F8" s="28"/>
      <c r="G8" s="28"/>
      <c r="H8" s="28"/>
      <c r="I8" s="28"/>
      <c r="J8" s="28"/>
      <c r="K8" s="33"/>
      <c r="L8" s="33"/>
      <c r="M8" s="28"/>
      <c r="N8" s="36"/>
      <c r="O8" s="36"/>
      <c r="P8" s="38"/>
      <c r="Q8" s="54"/>
      <c r="R8" s="39"/>
      <c r="S8" s="40"/>
      <c r="T8" s="57"/>
      <c r="U8" s="5" t="s">
        <v>25</v>
      </c>
      <c r="V8" s="8">
        <v>54</v>
      </c>
    </row>
    <row r="9" spans="1:22" ht="18" customHeight="1" x14ac:dyDescent="0.25">
      <c r="A9" s="26"/>
      <c r="B9" s="47"/>
      <c r="C9" s="29"/>
      <c r="D9" s="29"/>
      <c r="E9" s="29"/>
      <c r="F9" s="29"/>
      <c r="G9" s="29"/>
      <c r="H9" s="29"/>
      <c r="I9" s="29"/>
      <c r="J9" s="29"/>
      <c r="K9" s="34"/>
      <c r="L9" s="34"/>
      <c r="M9" s="29"/>
      <c r="N9" s="37"/>
      <c r="O9" s="37"/>
      <c r="P9" s="38"/>
      <c r="Q9" s="54"/>
      <c r="R9" s="39"/>
      <c r="S9" s="40"/>
      <c r="T9" s="58"/>
      <c r="U9" s="5" t="s">
        <v>26</v>
      </c>
      <c r="V9" s="8">
        <v>31</v>
      </c>
    </row>
    <row r="10" spans="1:22" ht="18" customHeight="1" x14ac:dyDescent="0.25">
      <c r="A10" s="26">
        <v>2</v>
      </c>
      <c r="B10" s="45" t="s">
        <v>27</v>
      </c>
      <c r="C10" s="32">
        <f>SUM(G10,I10)</f>
        <v>252</v>
      </c>
      <c r="D10" s="32"/>
      <c r="E10" s="32">
        <v>0</v>
      </c>
      <c r="F10" s="32"/>
      <c r="G10" s="32">
        <v>119</v>
      </c>
      <c r="H10" s="32"/>
      <c r="I10" s="32">
        <v>133</v>
      </c>
      <c r="J10" s="32"/>
      <c r="K10" s="45">
        <v>148</v>
      </c>
      <c r="L10" s="32">
        <v>5</v>
      </c>
      <c r="M10" s="32">
        <v>5.1999999999999998E-2</v>
      </c>
      <c r="N10" s="48">
        <f>58/(E79+G79+I79+K79)*(G10+I10+K10)</f>
        <v>4.8852389976837234</v>
      </c>
      <c r="O10" s="48">
        <f>M10+N10</f>
        <v>4.937238997683723</v>
      </c>
      <c r="P10" s="52">
        <v>5</v>
      </c>
      <c r="Q10" s="51">
        <f>O10-P10</f>
        <v>-6.2761002316277015E-2</v>
      </c>
      <c r="R10" s="55">
        <f>6/233*(F10+H10+J10+L10)</f>
        <v>0.12875536480686695</v>
      </c>
      <c r="S10" s="52">
        <v>0</v>
      </c>
      <c r="T10" s="59">
        <v>0.129</v>
      </c>
      <c r="U10" s="6" t="s">
        <v>24</v>
      </c>
      <c r="V10" s="10">
        <v>63</v>
      </c>
    </row>
    <row r="11" spans="1:22" ht="18" customHeight="1" x14ac:dyDescent="0.25">
      <c r="A11" s="26"/>
      <c r="B11" s="45"/>
      <c r="C11" s="33"/>
      <c r="D11" s="33"/>
      <c r="E11" s="33"/>
      <c r="F11" s="33"/>
      <c r="G11" s="33"/>
      <c r="H11" s="33"/>
      <c r="I11" s="33"/>
      <c r="J11" s="33"/>
      <c r="K11" s="45"/>
      <c r="L11" s="33"/>
      <c r="M11" s="33"/>
      <c r="N11" s="49"/>
      <c r="O11" s="49"/>
      <c r="P11" s="52"/>
      <c r="Q11" s="51"/>
      <c r="R11" s="55"/>
      <c r="S11" s="52"/>
      <c r="T11" s="60"/>
      <c r="U11" s="6" t="s">
        <v>25</v>
      </c>
      <c r="V11" s="10">
        <v>88</v>
      </c>
    </row>
    <row r="12" spans="1:22" ht="18" customHeight="1" x14ac:dyDescent="0.25">
      <c r="A12" s="26"/>
      <c r="B12" s="45"/>
      <c r="C12" s="34"/>
      <c r="D12" s="34"/>
      <c r="E12" s="34"/>
      <c r="F12" s="34"/>
      <c r="G12" s="34"/>
      <c r="H12" s="34"/>
      <c r="I12" s="34"/>
      <c r="J12" s="34"/>
      <c r="K12" s="45"/>
      <c r="L12" s="33"/>
      <c r="M12" s="34"/>
      <c r="N12" s="49"/>
      <c r="O12" s="49"/>
      <c r="P12" s="52"/>
      <c r="Q12" s="51"/>
      <c r="R12" s="55"/>
      <c r="S12" s="52"/>
      <c r="T12" s="61"/>
      <c r="U12" s="6" t="s">
        <v>26</v>
      </c>
      <c r="V12" s="10">
        <v>51</v>
      </c>
    </row>
    <row r="13" spans="1:22" ht="18" customHeight="1" x14ac:dyDescent="0.25">
      <c r="A13" s="26">
        <v>3</v>
      </c>
      <c r="B13" s="45" t="s">
        <v>28</v>
      </c>
      <c r="C13" s="32">
        <f>SUM(G13,I13)</f>
        <v>276</v>
      </c>
      <c r="D13" s="32">
        <f>SUM(F13,H13,J13)</f>
        <v>38</v>
      </c>
      <c r="E13" s="32">
        <v>0</v>
      </c>
      <c r="F13" s="32">
        <v>12</v>
      </c>
      <c r="G13" s="32">
        <v>127</v>
      </c>
      <c r="H13" s="32">
        <v>14</v>
      </c>
      <c r="I13" s="32">
        <v>149</v>
      </c>
      <c r="J13" s="32">
        <v>12</v>
      </c>
      <c r="K13" s="45">
        <v>146</v>
      </c>
      <c r="L13" s="32">
        <v>12</v>
      </c>
      <c r="M13" s="32">
        <v>-0.5</v>
      </c>
      <c r="N13" s="48">
        <f>58/(E79+G79+I79+K79)*(G13+I13+K13)</f>
        <v>5.153927142556328</v>
      </c>
      <c r="O13" s="48">
        <f>M13+N13</f>
        <v>4.653927142556328</v>
      </c>
      <c r="P13" s="52">
        <v>5</v>
      </c>
      <c r="Q13" s="51">
        <f>O13-P13</f>
        <v>-0.346072857443672</v>
      </c>
      <c r="R13" s="39">
        <f>6/233*(F13+H13+J13+L13)</f>
        <v>1.2875536480686696</v>
      </c>
      <c r="S13" s="52">
        <v>2</v>
      </c>
      <c r="T13" s="62">
        <f>R13-S13</f>
        <v>-0.71244635193133043</v>
      </c>
      <c r="U13" s="6" t="s">
        <v>21</v>
      </c>
      <c r="V13" s="10">
        <v>10</v>
      </c>
    </row>
    <row r="14" spans="1:22" ht="18" customHeight="1" x14ac:dyDescent="0.25">
      <c r="A14" s="26"/>
      <c r="B14" s="45"/>
      <c r="C14" s="33"/>
      <c r="D14" s="33"/>
      <c r="E14" s="33"/>
      <c r="F14" s="33"/>
      <c r="G14" s="33"/>
      <c r="H14" s="33"/>
      <c r="I14" s="33"/>
      <c r="J14" s="33"/>
      <c r="K14" s="45"/>
      <c r="L14" s="33"/>
      <c r="M14" s="33"/>
      <c r="N14" s="49"/>
      <c r="O14" s="49"/>
      <c r="P14" s="52"/>
      <c r="Q14" s="51"/>
      <c r="R14" s="39"/>
      <c r="S14" s="52"/>
      <c r="T14" s="63"/>
      <c r="U14" s="6" t="s">
        <v>22</v>
      </c>
      <c r="V14" s="10">
        <v>23</v>
      </c>
    </row>
    <row r="15" spans="1:22" ht="18" customHeight="1" x14ac:dyDescent="0.25">
      <c r="A15" s="26"/>
      <c r="B15" s="45"/>
      <c r="C15" s="33"/>
      <c r="D15" s="33"/>
      <c r="E15" s="33"/>
      <c r="F15" s="33"/>
      <c r="G15" s="33"/>
      <c r="H15" s="33"/>
      <c r="I15" s="33"/>
      <c r="J15" s="33"/>
      <c r="K15" s="45"/>
      <c r="L15" s="33"/>
      <c r="M15" s="33"/>
      <c r="N15" s="49"/>
      <c r="O15" s="49"/>
      <c r="P15" s="52"/>
      <c r="Q15" s="51"/>
      <c r="R15" s="39"/>
      <c r="S15" s="52"/>
      <c r="T15" s="63"/>
      <c r="U15" s="6" t="s">
        <v>23</v>
      </c>
      <c r="V15" s="10">
        <v>6</v>
      </c>
    </row>
    <row r="16" spans="1:22" ht="18" customHeight="1" x14ac:dyDescent="0.25">
      <c r="A16" s="26"/>
      <c r="B16" s="45"/>
      <c r="C16" s="33"/>
      <c r="D16" s="33"/>
      <c r="E16" s="33"/>
      <c r="F16" s="33"/>
      <c r="G16" s="33"/>
      <c r="H16" s="33"/>
      <c r="I16" s="33"/>
      <c r="J16" s="33"/>
      <c r="K16" s="45"/>
      <c r="L16" s="33"/>
      <c r="M16" s="33"/>
      <c r="N16" s="49"/>
      <c r="O16" s="49"/>
      <c r="P16" s="52"/>
      <c r="Q16" s="51"/>
      <c r="R16" s="39"/>
      <c r="S16" s="52"/>
      <c r="T16" s="63"/>
      <c r="U16" s="6" t="s">
        <v>24</v>
      </c>
      <c r="V16" s="10">
        <v>69</v>
      </c>
    </row>
    <row r="17" spans="1:22" ht="18" customHeight="1" x14ac:dyDescent="0.25">
      <c r="A17" s="26"/>
      <c r="B17" s="45"/>
      <c r="C17" s="33"/>
      <c r="D17" s="33"/>
      <c r="E17" s="33"/>
      <c r="F17" s="33"/>
      <c r="G17" s="33"/>
      <c r="H17" s="33"/>
      <c r="I17" s="33"/>
      <c r="J17" s="33"/>
      <c r="K17" s="45"/>
      <c r="L17" s="33"/>
      <c r="M17" s="33"/>
      <c r="N17" s="49"/>
      <c r="O17" s="49"/>
      <c r="P17" s="52"/>
      <c r="Q17" s="51"/>
      <c r="R17" s="39"/>
      <c r="S17" s="52"/>
      <c r="T17" s="63"/>
      <c r="U17" s="6" t="s">
        <v>25</v>
      </c>
      <c r="V17" s="10">
        <v>97</v>
      </c>
    </row>
    <row r="18" spans="1:22" ht="18" customHeight="1" x14ac:dyDescent="0.25">
      <c r="A18" s="26"/>
      <c r="B18" s="45"/>
      <c r="C18" s="34"/>
      <c r="D18" s="34"/>
      <c r="E18" s="34"/>
      <c r="F18" s="34"/>
      <c r="G18" s="34"/>
      <c r="H18" s="34"/>
      <c r="I18" s="34"/>
      <c r="J18" s="34"/>
      <c r="K18" s="45"/>
      <c r="L18" s="34"/>
      <c r="M18" s="34"/>
      <c r="N18" s="50"/>
      <c r="O18" s="50"/>
      <c r="P18" s="52"/>
      <c r="Q18" s="51"/>
      <c r="R18" s="39"/>
      <c r="S18" s="52"/>
      <c r="T18" s="64"/>
      <c r="U18" s="6" t="s">
        <v>26</v>
      </c>
      <c r="V18" s="10">
        <v>55</v>
      </c>
    </row>
    <row r="19" spans="1:22" ht="18" customHeight="1" x14ac:dyDescent="0.25">
      <c r="A19" s="26">
        <v>4</v>
      </c>
      <c r="B19" s="45" t="s">
        <v>29</v>
      </c>
      <c r="C19" s="32">
        <f>SUM(G19,I19)</f>
        <v>134</v>
      </c>
      <c r="D19" s="32"/>
      <c r="E19" s="32">
        <v>0</v>
      </c>
      <c r="F19" s="32"/>
      <c r="G19" s="32">
        <v>67</v>
      </c>
      <c r="H19" s="32"/>
      <c r="I19" s="32">
        <v>67</v>
      </c>
      <c r="J19" s="32"/>
      <c r="K19" s="45">
        <v>85</v>
      </c>
      <c r="L19" s="32"/>
      <c r="M19" s="32">
        <v>-0.374</v>
      </c>
      <c r="N19" s="48">
        <f>58/(E79+G79+I79+K79)*(G19+I19+K19)</f>
        <v>2.6746683512318383</v>
      </c>
      <c r="O19" s="48">
        <f>M19+N19</f>
        <v>2.3006683512318382</v>
      </c>
      <c r="P19" s="52">
        <v>2</v>
      </c>
      <c r="Q19" s="51">
        <f>O19-P19</f>
        <v>0.30066835123183822</v>
      </c>
      <c r="R19" s="53"/>
      <c r="S19" s="52"/>
      <c r="T19" s="65"/>
      <c r="U19" s="6" t="s">
        <v>24</v>
      </c>
      <c r="V19" s="10">
        <v>34</v>
      </c>
    </row>
    <row r="20" spans="1:22" ht="18" customHeight="1" x14ac:dyDescent="0.25">
      <c r="A20" s="26"/>
      <c r="B20" s="45"/>
      <c r="C20" s="33"/>
      <c r="D20" s="33"/>
      <c r="E20" s="33"/>
      <c r="F20" s="33"/>
      <c r="G20" s="33"/>
      <c r="H20" s="33"/>
      <c r="I20" s="33"/>
      <c r="J20" s="33"/>
      <c r="K20" s="45"/>
      <c r="L20" s="33"/>
      <c r="M20" s="33"/>
      <c r="N20" s="49"/>
      <c r="O20" s="49"/>
      <c r="P20" s="52"/>
      <c r="Q20" s="51"/>
      <c r="R20" s="53"/>
      <c r="S20" s="52"/>
      <c r="T20" s="66"/>
      <c r="U20" s="6" t="s">
        <v>25</v>
      </c>
      <c r="V20" s="10">
        <v>47</v>
      </c>
    </row>
    <row r="21" spans="1:22" ht="18" customHeight="1" x14ac:dyDescent="0.25">
      <c r="A21" s="26"/>
      <c r="B21" s="45"/>
      <c r="C21" s="34"/>
      <c r="D21" s="34"/>
      <c r="E21" s="34"/>
      <c r="F21" s="34"/>
      <c r="G21" s="34"/>
      <c r="H21" s="34"/>
      <c r="I21" s="34"/>
      <c r="J21" s="34"/>
      <c r="K21" s="45"/>
      <c r="L21" s="33"/>
      <c r="M21" s="34"/>
      <c r="N21" s="49"/>
      <c r="O21" s="49"/>
      <c r="P21" s="52"/>
      <c r="Q21" s="51"/>
      <c r="R21" s="53"/>
      <c r="S21" s="52"/>
      <c r="T21" s="67"/>
      <c r="U21" s="6" t="s">
        <v>26</v>
      </c>
      <c r="V21" s="10">
        <v>27</v>
      </c>
    </row>
    <row r="22" spans="1:22" ht="18" customHeight="1" x14ac:dyDescent="0.25">
      <c r="A22" s="26">
        <v>5</v>
      </c>
      <c r="B22" s="45" t="s">
        <v>30</v>
      </c>
      <c r="C22" s="42">
        <f>SUM(G22,I22)</f>
        <v>181</v>
      </c>
      <c r="D22" s="32">
        <f>SUM(F22,H22,J22)</f>
        <v>17</v>
      </c>
      <c r="E22" s="32">
        <v>0</v>
      </c>
      <c r="F22" s="32">
        <v>4</v>
      </c>
      <c r="G22" s="32">
        <v>80</v>
      </c>
      <c r="H22" s="32">
        <v>5</v>
      </c>
      <c r="I22" s="42">
        <v>101</v>
      </c>
      <c r="J22" s="32">
        <v>8</v>
      </c>
      <c r="K22" s="41">
        <v>102</v>
      </c>
      <c r="L22" s="32">
        <v>8</v>
      </c>
      <c r="M22" s="32">
        <v>-0.316</v>
      </c>
      <c r="N22" s="48">
        <f>58/(E79+G79+I79+K79)*(G22+I22+K22)</f>
        <v>3.4563065908612343</v>
      </c>
      <c r="O22" s="48">
        <f>M22+N22</f>
        <v>3.1403065908612344</v>
      </c>
      <c r="P22" s="52">
        <v>3</v>
      </c>
      <c r="Q22" s="51">
        <f>O22-P22</f>
        <v>0.14030659086123443</v>
      </c>
      <c r="R22" s="39">
        <f>6/233*(F22+H22+J22+L22)</f>
        <v>0.64377682403433478</v>
      </c>
      <c r="S22" s="52">
        <v>1</v>
      </c>
      <c r="T22" s="62">
        <f>R22-S22</f>
        <v>-0.35622317596566522</v>
      </c>
      <c r="U22" s="6" t="s">
        <v>21</v>
      </c>
      <c r="V22" s="10">
        <v>4</v>
      </c>
    </row>
    <row r="23" spans="1:22" ht="18" customHeight="1" x14ac:dyDescent="0.25">
      <c r="A23" s="26"/>
      <c r="B23" s="45"/>
      <c r="C23" s="43"/>
      <c r="D23" s="33"/>
      <c r="E23" s="33"/>
      <c r="F23" s="33"/>
      <c r="G23" s="33"/>
      <c r="H23" s="33"/>
      <c r="I23" s="43"/>
      <c r="J23" s="33"/>
      <c r="K23" s="41"/>
      <c r="L23" s="33"/>
      <c r="M23" s="33"/>
      <c r="N23" s="49"/>
      <c r="O23" s="49"/>
      <c r="P23" s="52"/>
      <c r="Q23" s="51"/>
      <c r="R23" s="39"/>
      <c r="S23" s="52"/>
      <c r="T23" s="63"/>
      <c r="U23" s="6" t="s">
        <v>22</v>
      </c>
      <c r="V23" s="10">
        <v>10</v>
      </c>
    </row>
    <row r="24" spans="1:22" ht="18" customHeight="1" x14ac:dyDescent="0.25">
      <c r="A24" s="26"/>
      <c r="B24" s="45"/>
      <c r="C24" s="43"/>
      <c r="D24" s="33"/>
      <c r="E24" s="33"/>
      <c r="F24" s="33"/>
      <c r="G24" s="33"/>
      <c r="H24" s="33"/>
      <c r="I24" s="43"/>
      <c r="J24" s="33"/>
      <c r="K24" s="41"/>
      <c r="L24" s="33"/>
      <c r="M24" s="33"/>
      <c r="N24" s="49"/>
      <c r="O24" s="49"/>
      <c r="P24" s="52"/>
      <c r="Q24" s="51"/>
      <c r="R24" s="39"/>
      <c r="S24" s="52"/>
      <c r="T24" s="63"/>
      <c r="U24" s="6" t="s">
        <v>23</v>
      </c>
      <c r="V24" s="10">
        <v>3</v>
      </c>
    </row>
    <row r="25" spans="1:22" ht="18" customHeight="1" x14ac:dyDescent="0.25">
      <c r="A25" s="26"/>
      <c r="B25" s="45"/>
      <c r="C25" s="43"/>
      <c r="D25" s="33"/>
      <c r="E25" s="33"/>
      <c r="F25" s="33"/>
      <c r="G25" s="33"/>
      <c r="H25" s="33"/>
      <c r="I25" s="43"/>
      <c r="J25" s="33"/>
      <c r="K25" s="41"/>
      <c r="L25" s="33"/>
      <c r="M25" s="33"/>
      <c r="N25" s="49"/>
      <c r="O25" s="49"/>
      <c r="P25" s="52"/>
      <c r="Q25" s="51"/>
      <c r="R25" s="39"/>
      <c r="S25" s="52"/>
      <c r="T25" s="63"/>
      <c r="U25" s="6" t="s">
        <v>24</v>
      </c>
      <c r="V25" s="10">
        <v>45</v>
      </c>
    </row>
    <row r="26" spans="1:22" ht="18" customHeight="1" x14ac:dyDescent="0.25">
      <c r="A26" s="26"/>
      <c r="B26" s="45"/>
      <c r="C26" s="43"/>
      <c r="D26" s="33"/>
      <c r="E26" s="33"/>
      <c r="F26" s="33"/>
      <c r="G26" s="33"/>
      <c r="H26" s="33"/>
      <c r="I26" s="43"/>
      <c r="J26" s="33"/>
      <c r="K26" s="41"/>
      <c r="L26" s="33"/>
      <c r="M26" s="33"/>
      <c r="N26" s="49"/>
      <c r="O26" s="49"/>
      <c r="P26" s="52"/>
      <c r="Q26" s="51"/>
      <c r="R26" s="39"/>
      <c r="S26" s="52"/>
      <c r="T26" s="63"/>
      <c r="U26" s="6" t="s">
        <v>25</v>
      </c>
      <c r="V26" s="10">
        <v>64</v>
      </c>
    </row>
    <row r="27" spans="1:22" ht="18" customHeight="1" x14ac:dyDescent="0.25">
      <c r="A27" s="26"/>
      <c r="B27" s="45"/>
      <c r="C27" s="44"/>
      <c r="D27" s="34"/>
      <c r="E27" s="34"/>
      <c r="F27" s="34"/>
      <c r="G27" s="34"/>
      <c r="H27" s="34"/>
      <c r="I27" s="44"/>
      <c r="J27" s="34"/>
      <c r="K27" s="41"/>
      <c r="L27" s="34"/>
      <c r="M27" s="34"/>
      <c r="N27" s="50"/>
      <c r="O27" s="50"/>
      <c r="P27" s="52"/>
      <c r="Q27" s="51"/>
      <c r="R27" s="39"/>
      <c r="S27" s="52"/>
      <c r="T27" s="64"/>
      <c r="U27" s="6" t="s">
        <v>26</v>
      </c>
      <c r="V27" s="10">
        <v>36</v>
      </c>
    </row>
    <row r="28" spans="1:22" ht="18" customHeight="1" x14ac:dyDescent="0.25">
      <c r="A28" s="26">
        <v>6</v>
      </c>
      <c r="B28" s="41" t="s">
        <v>31</v>
      </c>
      <c r="C28" s="32">
        <f>SUM(G28,I28)</f>
        <v>135</v>
      </c>
      <c r="D28" s="32"/>
      <c r="E28" s="32">
        <v>0</v>
      </c>
      <c r="F28" s="32"/>
      <c r="G28" s="32">
        <v>60</v>
      </c>
      <c r="H28" s="32"/>
      <c r="I28" s="32">
        <v>75</v>
      </c>
      <c r="J28" s="32"/>
      <c r="K28" s="45">
        <v>90</v>
      </c>
      <c r="L28" s="32">
        <v>5</v>
      </c>
      <c r="M28" s="32">
        <v>-0.24199999999999999</v>
      </c>
      <c r="N28" s="48">
        <f>58/(E79+G79+I79+K79)*(G28+I28+K28)</f>
        <v>2.7479469361970943</v>
      </c>
      <c r="O28" s="48">
        <f>M28+N28</f>
        <v>2.5059469361970943</v>
      </c>
      <c r="P28" s="53">
        <v>3</v>
      </c>
      <c r="Q28" s="51">
        <f>O28-P28</f>
        <v>-0.4940530638029057</v>
      </c>
      <c r="R28" s="55">
        <f>6/233*(F28+H28+J28+L28)</f>
        <v>0.12875536480686695</v>
      </c>
      <c r="S28" s="52">
        <v>0</v>
      </c>
      <c r="T28" s="59">
        <v>0.129</v>
      </c>
      <c r="U28" s="6" t="s">
        <v>24</v>
      </c>
      <c r="V28" s="10">
        <v>33</v>
      </c>
    </row>
    <row r="29" spans="1:22" ht="18" customHeight="1" x14ac:dyDescent="0.25">
      <c r="A29" s="26"/>
      <c r="B29" s="41"/>
      <c r="C29" s="33"/>
      <c r="D29" s="33"/>
      <c r="E29" s="33"/>
      <c r="F29" s="33"/>
      <c r="G29" s="33"/>
      <c r="H29" s="33"/>
      <c r="I29" s="33"/>
      <c r="J29" s="33"/>
      <c r="K29" s="45"/>
      <c r="L29" s="33"/>
      <c r="M29" s="33"/>
      <c r="N29" s="49"/>
      <c r="O29" s="49"/>
      <c r="P29" s="53"/>
      <c r="Q29" s="51"/>
      <c r="R29" s="55"/>
      <c r="S29" s="52"/>
      <c r="T29" s="60"/>
      <c r="U29" s="6" t="s">
        <v>25</v>
      </c>
      <c r="V29" s="10">
        <v>46</v>
      </c>
    </row>
    <row r="30" spans="1:22" ht="18" customHeight="1" x14ac:dyDescent="0.25">
      <c r="A30" s="26"/>
      <c r="B30" s="41"/>
      <c r="C30" s="34"/>
      <c r="D30" s="34"/>
      <c r="E30" s="34"/>
      <c r="F30" s="34"/>
      <c r="G30" s="34"/>
      <c r="H30" s="34"/>
      <c r="I30" s="34"/>
      <c r="J30" s="34"/>
      <c r="K30" s="45"/>
      <c r="L30" s="33"/>
      <c r="M30" s="34"/>
      <c r="N30" s="49"/>
      <c r="O30" s="49"/>
      <c r="P30" s="53"/>
      <c r="Q30" s="51"/>
      <c r="R30" s="55"/>
      <c r="S30" s="52"/>
      <c r="T30" s="61"/>
      <c r="U30" s="6" t="s">
        <v>26</v>
      </c>
      <c r="V30" s="10">
        <v>26</v>
      </c>
    </row>
    <row r="31" spans="1:22" ht="18" customHeight="1" x14ac:dyDescent="0.25">
      <c r="A31" s="26">
        <v>7</v>
      </c>
      <c r="B31" s="41" t="s">
        <v>32</v>
      </c>
      <c r="C31" s="32">
        <f>SUM(E31,G31,I31)</f>
        <v>94</v>
      </c>
      <c r="D31" s="32"/>
      <c r="E31" s="32">
        <v>2</v>
      </c>
      <c r="F31" s="32"/>
      <c r="G31" s="32">
        <v>45</v>
      </c>
      <c r="H31" s="32"/>
      <c r="I31" s="32">
        <v>47</v>
      </c>
      <c r="J31" s="32"/>
      <c r="K31" s="45">
        <v>50</v>
      </c>
      <c r="L31" s="32"/>
      <c r="M31" s="32">
        <v>3.9E-2</v>
      </c>
      <c r="N31" s="48">
        <f>58/(E79+G79+I79+K79)*(G31+I31+K31+E31)</f>
        <v>1.7586860391661403</v>
      </c>
      <c r="O31" s="48">
        <f>M31+N31</f>
        <v>1.7976860391661402</v>
      </c>
      <c r="P31" s="52">
        <v>2</v>
      </c>
      <c r="Q31" s="51">
        <f>O31-P31</f>
        <v>-0.20231396083385977</v>
      </c>
      <c r="R31" s="53"/>
      <c r="S31" s="52"/>
      <c r="T31" s="65"/>
      <c r="U31" s="6" t="s">
        <v>24</v>
      </c>
      <c r="V31" s="10">
        <v>23</v>
      </c>
    </row>
    <row r="32" spans="1:22" ht="18" customHeight="1" x14ac:dyDescent="0.25">
      <c r="A32" s="26"/>
      <c r="B32" s="41"/>
      <c r="C32" s="33"/>
      <c r="D32" s="33"/>
      <c r="E32" s="33"/>
      <c r="F32" s="33"/>
      <c r="G32" s="33"/>
      <c r="H32" s="33"/>
      <c r="I32" s="33"/>
      <c r="J32" s="33"/>
      <c r="K32" s="45"/>
      <c r="L32" s="33"/>
      <c r="M32" s="33"/>
      <c r="N32" s="49"/>
      <c r="O32" s="49"/>
      <c r="P32" s="52"/>
      <c r="Q32" s="51"/>
      <c r="R32" s="53"/>
      <c r="S32" s="52"/>
      <c r="T32" s="66"/>
      <c r="U32" s="6" t="s">
        <v>25</v>
      </c>
      <c r="V32" s="10">
        <v>33</v>
      </c>
    </row>
    <row r="33" spans="1:22" ht="18" customHeight="1" x14ac:dyDescent="0.25">
      <c r="A33" s="26"/>
      <c r="B33" s="41"/>
      <c r="C33" s="34"/>
      <c r="D33" s="34"/>
      <c r="E33" s="34"/>
      <c r="F33" s="34"/>
      <c r="G33" s="34"/>
      <c r="H33" s="34"/>
      <c r="I33" s="34"/>
      <c r="J33" s="34"/>
      <c r="K33" s="45"/>
      <c r="L33" s="33"/>
      <c r="M33" s="34"/>
      <c r="N33" s="49"/>
      <c r="O33" s="49"/>
      <c r="P33" s="52"/>
      <c r="Q33" s="51"/>
      <c r="R33" s="53"/>
      <c r="S33" s="52"/>
      <c r="T33" s="67"/>
      <c r="U33" s="6" t="s">
        <v>26</v>
      </c>
      <c r="V33" s="10">
        <v>19</v>
      </c>
    </row>
    <row r="34" spans="1:22" ht="18" customHeight="1" x14ac:dyDescent="0.25">
      <c r="A34" s="26">
        <v>8</v>
      </c>
      <c r="B34" s="41" t="s">
        <v>33</v>
      </c>
      <c r="C34" s="32">
        <f>SUM(G34,I34)</f>
        <v>77</v>
      </c>
      <c r="D34" s="32"/>
      <c r="E34" s="32">
        <v>0</v>
      </c>
      <c r="F34" s="32"/>
      <c r="G34" s="32">
        <v>34</v>
      </c>
      <c r="H34" s="32"/>
      <c r="I34" s="32">
        <v>43</v>
      </c>
      <c r="J34" s="32"/>
      <c r="K34" s="45">
        <v>57</v>
      </c>
      <c r="L34" s="32"/>
      <c r="M34" s="32">
        <v>1.4E-2</v>
      </c>
      <c r="N34" s="48">
        <f>58/(E79+G79+I79+K79)*(G34+I34+K34)</f>
        <v>1.6365550642240472</v>
      </c>
      <c r="O34" s="48">
        <f>M34+N34</f>
        <v>1.6505550642240472</v>
      </c>
      <c r="P34" s="52">
        <v>2</v>
      </c>
      <c r="Q34" s="51">
        <f>O34-P34</f>
        <v>-0.34944493577595281</v>
      </c>
      <c r="R34" s="53"/>
      <c r="S34" s="52"/>
      <c r="T34" s="65"/>
      <c r="U34" s="6" t="s">
        <v>24</v>
      </c>
      <c r="V34" s="10">
        <v>18</v>
      </c>
    </row>
    <row r="35" spans="1:22" ht="18" customHeight="1" x14ac:dyDescent="0.25">
      <c r="A35" s="26"/>
      <c r="B35" s="41"/>
      <c r="C35" s="33"/>
      <c r="D35" s="33"/>
      <c r="E35" s="33"/>
      <c r="F35" s="33"/>
      <c r="G35" s="33"/>
      <c r="H35" s="33"/>
      <c r="I35" s="33"/>
      <c r="J35" s="33"/>
      <c r="K35" s="45"/>
      <c r="L35" s="33"/>
      <c r="M35" s="33"/>
      <c r="N35" s="49"/>
      <c r="O35" s="49"/>
      <c r="P35" s="52"/>
      <c r="Q35" s="51"/>
      <c r="R35" s="53"/>
      <c r="S35" s="52"/>
      <c r="T35" s="66"/>
      <c r="U35" s="6" t="s">
        <v>25</v>
      </c>
      <c r="V35" s="10">
        <v>25</v>
      </c>
    </row>
    <row r="36" spans="1:22" ht="18" customHeight="1" x14ac:dyDescent="0.25">
      <c r="A36" s="26"/>
      <c r="B36" s="41"/>
      <c r="C36" s="34"/>
      <c r="D36" s="34"/>
      <c r="E36" s="34"/>
      <c r="F36" s="34"/>
      <c r="G36" s="34"/>
      <c r="H36" s="34"/>
      <c r="I36" s="34"/>
      <c r="J36" s="34"/>
      <c r="K36" s="45"/>
      <c r="L36" s="33"/>
      <c r="M36" s="34"/>
      <c r="N36" s="49"/>
      <c r="O36" s="49"/>
      <c r="P36" s="52"/>
      <c r="Q36" s="51"/>
      <c r="R36" s="53"/>
      <c r="S36" s="52"/>
      <c r="T36" s="67"/>
      <c r="U36" s="6" t="s">
        <v>26</v>
      </c>
      <c r="V36" s="10">
        <v>14</v>
      </c>
    </row>
    <row r="37" spans="1:22" ht="18" customHeight="1" x14ac:dyDescent="0.25">
      <c r="A37" s="26">
        <v>9</v>
      </c>
      <c r="B37" s="41" t="s">
        <v>34</v>
      </c>
      <c r="C37" s="45">
        <f>SUM(G37,I37,E37)</f>
        <v>87</v>
      </c>
      <c r="D37" s="45"/>
      <c r="E37" s="45">
        <v>1</v>
      </c>
      <c r="F37" s="45"/>
      <c r="G37" s="45">
        <v>42</v>
      </c>
      <c r="H37" s="45"/>
      <c r="I37" s="45">
        <v>44</v>
      </c>
      <c r="J37" s="45"/>
      <c r="K37" s="45">
        <v>66</v>
      </c>
      <c r="L37" s="45"/>
      <c r="M37" s="45">
        <v>7.1999999999999995E-2</v>
      </c>
      <c r="N37" s="51">
        <f>58/(E79+G79+I79+K79)*(E37+G37+I37+K37)</f>
        <v>1.868603916614024</v>
      </c>
      <c r="O37" s="51">
        <f>M37+N37</f>
        <v>1.9406039166140241</v>
      </c>
      <c r="P37" s="52">
        <v>2</v>
      </c>
      <c r="Q37" s="51">
        <f t="shared" ref="Q37" si="0">O37-P37</f>
        <v>-5.9396083385975906E-2</v>
      </c>
      <c r="R37" s="53"/>
      <c r="S37" s="52"/>
      <c r="T37" s="65"/>
      <c r="U37" s="6" t="s">
        <v>24</v>
      </c>
      <c r="V37" s="10">
        <v>20</v>
      </c>
    </row>
    <row r="38" spans="1:22" ht="18" customHeight="1" x14ac:dyDescent="0.25">
      <c r="A38" s="26"/>
      <c r="B38" s="41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51"/>
      <c r="O38" s="51"/>
      <c r="P38" s="52"/>
      <c r="Q38" s="51"/>
      <c r="R38" s="53"/>
      <c r="S38" s="52"/>
      <c r="T38" s="66"/>
      <c r="U38" s="6" t="s">
        <v>25</v>
      </c>
      <c r="V38" s="10">
        <v>28</v>
      </c>
    </row>
    <row r="39" spans="1:22" ht="18" customHeight="1" x14ac:dyDescent="0.25">
      <c r="A39" s="26"/>
      <c r="B39" s="41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51"/>
      <c r="O39" s="51"/>
      <c r="P39" s="52"/>
      <c r="Q39" s="51"/>
      <c r="R39" s="53"/>
      <c r="S39" s="52"/>
      <c r="T39" s="67"/>
      <c r="U39" s="6" t="s">
        <v>26</v>
      </c>
      <c r="V39" s="10">
        <v>16</v>
      </c>
    </row>
    <row r="40" spans="1:22" ht="18" customHeight="1" x14ac:dyDescent="0.25">
      <c r="A40" s="26">
        <v>10</v>
      </c>
      <c r="B40" s="41" t="s">
        <v>35</v>
      </c>
      <c r="C40" s="45">
        <f>SUM(G40,I40)</f>
        <v>110</v>
      </c>
      <c r="D40" s="45"/>
      <c r="E40" s="45">
        <v>0</v>
      </c>
      <c r="F40" s="45"/>
      <c r="G40" s="45">
        <v>53</v>
      </c>
      <c r="H40" s="45"/>
      <c r="I40" s="45">
        <v>57</v>
      </c>
      <c r="J40" s="45"/>
      <c r="K40" s="45">
        <v>61</v>
      </c>
      <c r="L40" s="45"/>
      <c r="M40" s="45">
        <v>4.5999999999999999E-2</v>
      </c>
      <c r="N40" s="51">
        <f>58/(E79+G79+I79+K79)*(G40+I40+K40)</f>
        <v>2.0884396715097915</v>
      </c>
      <c r="O40" s="51">
        <f>M40+N40</f>
        <v>2.1344396715097913</v>
      </c>
      <c r="P40" s="52">
        <v>2</v>
      </c>
      <c r="Q40" s="51">
        <f t="shared" ref="Q40" si="1">O40-P40</f>
        <v>0.1344396715097913</v>
      </c>
      <c r="R40" s="53"/>
      <c r="S40" s="52"/>
      <c r="T40" s="65"/>
      <c r="U40" s="6" t="s">
        <v>24</v>
      </c>
      <c r="V40" s="10">
        <v>28</v>
      </c>
    </row>
    <row r="41" spans="1:22" ht="18" customHeight="1" x14ac:dyDescent="0.25">
      <c r="A41" s="26"/>
      <c r="B41" s="41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51"/>
      <c r="O41" s="51"/>
      <c r="P41" s="52"/>
      <c r="Q41" s="51"/>
      <c r="R41" s="53"/>
      <c r="S41" s="52"/>
      <c r="T41" s="66"/>
      <c r="U41" s="6" t="s">
        <v>25</v>
      </c>
      <c r="V41" s="10">
        <v>39</v>
      </c>
    </row>
    <row r="42" spans="1:22" ht="18" customHeight="1" x14ac:dyDescent="0.25">
      <c r="A42" s="26"/>
      <c r="B42" s="41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51"/>
      <c r="O42" s="51"/>
      <c r="P42" s="52"/>
      <c r="Q42" s="51"/>
      <c r="R42" s="53"/>
      <c r="S42" s="52"/>
      <c r="T42" s="67"/>
      <c r="U42" s="6" t="s">
        <v>26</v>
      </c>
      <c r="V42" s="10">
        <v>22</v>
      </c>
    </row>
    <row r="43" spans="1:22" ht="18" customHeight="1" x14ac:dyDescent="0.25">
      <c r="A43" s="26">
        <v>11</v>
      </c>
      <c r="B43" s="41" t="s">
        <v>36</v>
      </c>
      <c r="C43" s="45">
        <f>SUM(G43,I43,E43)</f>
        <v>214</v>
      </c>
      <c r="D43" s="45"/>
      <c r="E43" s="45">
        <v>1</v>
      </c>
      <c r="F43" s="45"/>
      <c r="G43" s="45">
        <v>108</v>
      </c>
      <c r="H43" s="45"/>
      <c r="I43" s="45">
        <v>105</v>
      </c>
      <c r="J43" s="45"/>
      <c r="K43" s="45">
        <v>124</v>
      </c>
      <c r="L43" s="45"/>
      <c r="M43" s="45">
        <v>0.42699999999999999</v>
      </c>
      <c r="N43" s="51">
        <f>58/(E79+G79+I79+K79)*(E43+G43+I43+K43)</f>
        <v>4.1280269530427462</v>
      </c>
      <c r="O43" s="51">
        <f>M43+N43</f>
        <v>4.5550269530427459</v>
      </c>
      <c r="P43" s="52">
        <v>5</v>
      </c>
      <c r="Q43" s="51">
        <f t="shared" ref="Q43" si="2">O43-P43</f>
        <v>-0.44497304695725415</v>
      </c>
      <c r="R43" s="53"/>
      <c r="S43" s="52"/>
      <c r="T43" s="65"/>
      <c r="U43" s="6" t="s">
        <v>24</v>
      </c>
      <c r="V43" s="10">
        <v>52</v>
      </c>
    </row>
    <row r="44" spans="1:22" ht="18" customHeight="1" x14ac:dyDescent="0.25">
      <c r="A44" s="26"/>
      <c r="B44" s="41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51"/>
      <c r="O44" s="51"/>
      <c r="P44" s="52"/>
      <c r="Q44" s="51"/>
      <c r="R44" s="53"/>
      <c r="S44" s="52"/>
      <c r="T44" s="66"/>
      <c r="U44" s="6" t="s">
        <v>25</v>
      </c>
      <c r="V44" s="10">
        <v>73</v>
      </c>
    </row>
    <row r="45" spans="1:22" ht="18" customHeight="1" x14ac:dyDescent="0.25">
      <c r="A45" s="26"/>
      <c r="B45" s="41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51"/>
      <c r="O45" s="51"/>
      <c r="P45" s="52"/>
      <c r="Q45" s="51"/>
      <c r="R45" s="53"/>
      <c r="S45" s="52"/>
      <c r="T45" s="67"/>
      <c r="U45" s="6" t="s">
        <v>26</v>
      </c>
      <c r="V45" s="10">
        <v>42</v>
      </c>
    </row>
    <row r="46" spans="1:22" ht="18" customHeight="1" x14ac:dyDescent="0.25">
      <c r="A46" s="26">
        <v>12</v>
      </c>
      <c r="B46" s="41" t="s">
        <v>37</v>
      </c>
      <c r="C46" s="45">
        <f>SUM(G46,I46,E46)</f>
        <v>160</v>
      </c>
      <c r="D46" s="45"/>
      <c r="E46" s="45">
        <v>1</v>
      </c>
      <c r="F46" s="45"/>
      <c r="G46" s="45">
        <v>81</v>
      </c>
      <c r="H46" s="45"/>
      <c r="I46" s="45">
        <v>78</v>
      </c>
      <c r="J46" s="45"/>
      <c r="K46" s="45">
        <v>77</v>
      </c>
      <c r="L46" s="45"/>
      <c r="M46" s="45">
        <v>-0.159</v>
      </c>
      <c r="N46" s="51">
        <f>58/(E79+G79+I79+K79)*(E46+G46+I46+K46)</f>
        <v>2.8945041061276062</v>
      </c>
      <c r="O46" s="51">
        <f>M46+N46</f>
        <v>2.7355041061276064</v>
      </c>
      <c r="P46" s="52">
        <v>3</v>
      </c>
      <c r="Q46" s="51">
        <f t="shared" ref="Q46" si="3">O46-P46</f>
        <v>-0.26449589387239358</v>
      </c>
      <c r="R46" s="53"/>
      <c r="S46" s="52"/>
      <c r="T46" s="65"/>
      <c r="U46" s="6" t="s">
        <v>24</v>
      </c>
      <c r="V46" s="10">
        <v>40</v>
      </c>
    </row>
    <row r="47" spans="1:22" ht="18" customHeight="1" x14ac:dyDescent="0.25">
      <c r="A47" s="26"/>
      <c r="B47" s="41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51"/>
      <c r="O47" s="51"/>
      <c r="P47" s="52"/>
      <c r="Q47" s="51"/>
      <c r="R47" s="53"/>
      <c r="S47" s="52"/>
      <c r="T47" s="66"/>
      <c r="U47" s="6" t="s">
        <v>25</v>
      </c>
      <c r="V47" s="10">
        <v>55</v>
      </c>
    </row>
    <row r="48" spans="1:22" ht="18" customHeight="1" x14ac:dyDescent="0.25">
      <c r="A48" s="26"/>
      <c r="B48" s="41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51"/>
      <c r="O48" s="51"/>
      <c r="P48" s="52"/>
      <c r="Q48" s="51"/>
      <c r="R48" s="53"/>
      <c r="S48" s="52"/>
      <c r="T48" s="67"/>
      <c r="U48" s="6" t="s">
        <v>26</v>
      </c>
      <c r="V48" s="10">
        <v>32</v>
      </c>
    </row>
    <row r="49" spans="1:22" ht="18" customHeight="1" x14ac:dyDescent="0.25">
      <c r="A49" s="26">
        <v>13</v>
      </c>
      <c r="B49" s="41" t="s">
        <v>38</v>
      </c>
      <c r="C49" s="32">
        <f>SUM(G49,I49,E49)</f>
        <v>230</v>
      </c>
      <c r="D49" s="32">
        <f>SUM(F49,H49,J49)</f>
        <v>40</v>
      </c>
      <c r="E49" s="32">
        <v>2</v>
      </c>
      <c r="F49" s="32">
        <v>12</v>
      </c>
      <c r="G49" s="32">
        <v>106</v>
      </c>
      <c r="H49" s="32">
        <v>12</v>
      </c>
      <c r="I49" s="32">
        <v>122</v>
      </c>
      <c r="J49" s="32">
        <v>16</v>
      </c>
      <c r="K49" s="45">
        <v>142</v>
      </c>
      <c r="L49" s="32">
        <v>15</v>
      </c>
      <c r="M49" s="32">
        <v>-0.38400000000000001</v>
      </c>
      <c r="N49" s="48">
        <f>58/(E79+G79+I79+K79)*(E49+G49+I49+K49)</f>
        <v>4.5432722678458628</v>
      </c>
      <c r="O49" s="48">
        <f>M49+N49</f>
        <v>4.1592722678458625</v>
      </c>
      <c r="P49" s="52">
        <v>4</v>
      </c>
      <c r="Q49" s="51">
        <f>O49-P49</f>
        <v>0.15927226784586246</v>
      </c>
      <c r="R49" s="39">
        <f>6/233*(F49+H49+J49+L49)</f>
        <v>1.4163090128755365</v>
      </c>
      <c r="S49" s="52">
        <v>1</v>
      </c>
      <c r="T49" s="56">
        <f>R49-S49</f>
        <v>0.41630901287553645</v>
      </c>
      <c r="U49" s="6" t="s">
        <v>21</v>
      </c>
      <c r="V49" s="10">
        <v>10</v>
      </c>
    </row>
    <row r="50" spans="1:22" ht="18" customHeight="1" x14ac:dyDescent="0.25">
      <c r="A50" s="26"/>
      <c r="B50" s="41"/>
      <c r="C50" s="33"/>
      <c r="D50" s="33"/>
      <c r="E50" s="33"/>
      <c r="F50" s="33"/>
      <c r="G50" s="33"/>
      <c r="H50" s="33"/>
      <c r="I50" s="33"/>
      <c r="J50" s="33"/>
      <c r="K50" s="45"/>
      <c r="L50" s="33"/>
      <c r="M50" s="33"/>
      <c r="N50" s="49"/>
      <c r="O50" s="49"/>
      <c r="P50" s="52"/>
      <c r="Q50" s="51"/>
      <c r="R50" s="39"/>
      <c r="S50" s="52"/>
      <c r="T50" s="57"/>
      <c r="U50" s="6" t="s">
        <v>22</v>
      </c>
      <c r="V50" s="10">
        <v>24</v>
      </c>
    </row>
    <row r="51" spans="1:22" ht="18" customHeight="1" x14ac:dyDescent="0.25">
      <c r="A51" s="26"/>
      <c r="B51" s="41"/>
      <c r="C51" s="33"/>
      <c r="D51" s="33"/>
      <c r="E51" s="33"/>
      <c r="F51" s="33"/>
      <c r="G51" s="33"/>
      <c r="H51" s="33"/>
      <c r="I51" s="33"/>
      <c r="J51" s="33"/>
      <c r="K51" s="45"/>
      <c r="L51" s="33"/>
      <c r="M51" s="33"/>
      <c r="N51" s="49"/>
      <c r="O51" s="49"/>
      <c r="P51" s="52"/>
      <c r="Q51" s="51"/>
      <c r="R51" s="39"/>
      <c r="S51" s="52"/>
      <c r="T51" s="57"/>
      <c r="U51" s="6" t="s">
        <v>23</v>
      </c>
      <c r="V51" s="10">
        <v>6</v>
      </c>
    </row>
    <row r="52" spans="1:22" ht="18" customHeight="1" x14ac:dyDescent="0.25">
      <c r="A52" s="26"/>
      <c r="B52" s="41"/>
      <c r="C52" s="33"/>
      <c r="D52" s="33"/>
      <c r="E52" s="33"/>
      <c r="F52" s="33"/>
      <c r="G52" s="33"/>
      <c r="H52" s="33"/>
      <c r="I52" s="33"/>
      <c r="J52" s="33"/>
      <c r="K52" s="45"/>
      <c r="L52" s="33"/>
      <c r="M52" s="33"/>
      <c r="N52" s="49"/>
      <c r="O52" s="49"/>
      <c r="P52" s="52"/>
      <c r="Q52" s="51"/>
      <c r="R52" s="39"/>
      <c r="S52" s="52"/>
      <c r="T52" s="57"/>
      <c r="U52" s="6" t="s">
        <v>24</v>
      </c>
      <c r="V52" s="10">
        <v>57</v>
      </c>
    </row>
    <row r="53" spans="1:22" ht="18" customHeight="1" x14ac:dyDescent="0.25">
      <c r="A53" s="26"/>
      <c r="B53" s="41"/>
      <c r="C53" s="33"/>
      <c r="D53" s="33"/>
      <c r="E53" s="33"/>
      <c r="F53" s="33"/>
      <c r="G53" s="33"/>
      <c r="H53" s="33"/>
      <c r="I53" s="33"/>
      <c r="J53" s="33"/>
      <c r="K53" s="45"/>
      <c r="L53" s="33"/>
      <c r="M53" s="33"/>
      <c r="N53" s="49"/>
      <c r="O53" s="49"/>
      <c r="P53" s="52"/>
      <c r="Q53" s="51"/>
      <c r="R53" s="39"/>
      <c r="S53" s="52"/>
      <c r="T53" s="57"/>
      <c r="U53" s="6" t="s">
        <v>25</v>
      </c>
      <c r="V53" s="10">
        <v>79</v>
      </c>
    </row>
    <row r="54" spans="1:22" ht="18" customHeight="1" x14ac:dyDescent="0.25">
      <c r="A54" s="26"/>
      <c r="B54" s="41"/>
      <c r="C54" s="34"/>
      <c r="D54" s="34"/>
      <c r="E54" s="34"/>
      <c r="F54" s="34"/>
      <c r="G54" s="34"/>
      <c r="H54" s="34"/>
      <c r="I54" s="34"/>
      <c r="J54" s="34"/>
      <c r="K54" s="45"/>
      <c r="L54" s="34"/>
      <c r="M54" s="34"/>
      <c r="N54" s="50"/>
      <c r="O54" s="50"/>
      <c r="P54" s="52"/>
      <c r="Q54" s="51"/>
      <c r="R54" s="39"/>
      <c r="S54" s="52"/>
      <c r="T54" s="58"/>
      <c r="U54" s="6" t="s">
        <v>26</v>
      </c>
      <c r="V54" s="10">
        <v>45</v>
      </c>
    </row>
    <row r="55" spans="1:22" ht="18" customHeight="1" x14ac:dyDescent="0.25">
      <c r="A55" s="26">
        <v>14</v>
      </c>
      <c r="B55" s="41" t="s">
        <v>39</v>
      </c>
      <c r="C55" s="42">
        <f>SUM(G55,I55,E55)</f>
        <v>197</v>
      </c>
      <c r="D55" s="32"/>
      <c r="E55" s="32">
        <v>2</v>
      </c>
      <c r="F55" s="32"/>
      <c r="G55" s="32">
        <v>99</v>
      </c>
      <c r="H55" s="32"/>
      <c r="I55" s="32">
        <v>96</v>
      </c>
      <c r="J55" s="32"/>
      <c r="K55" s="45">
        <f>97</f>
        <v>97</v>
      </c>
      <c r="L55" s="32"/>
      <c r="M55" s="32">
        <v>7.0999999999999994E-2</v>
      </c>
      <c r="N55" s="48">
        <f>58/(E79+G79+I79+K79)*(E55+G55+I55+K55)</f>
        <v>3.5906506632975366</v>
      </c>
      <c r="O55" s="48">
        <f>M55+N55</f>
        <v>3.6616506632975367</v>
      </c>
      <c r="P55" s="52">
        <v>4</v>
      </c>
      <c r="Q55" s="51">
        <f>O55-P55</f>
        <v>-0.33834933670246325</v>
      </c>
      <c r="R55" s="53"/>
      <c r="S55" s="52"/>
      <c r="T55" s="65"/>
      <c r="U55" s="6" t="s">
        <v>24</v>
      </c>
      <c r="V55" s="10">
        <v>48</v>
      </c>
    </row>
    <row r="56" spans="1:22" ht="18" customHeight="1" x14ac:dyDescent="0.25">
      <c r="A56" s="26"/>
      <c r="B56" s="41"/>
      <c r="C56" s="43"/>
      <c r="D56" s="33"/>
      <c r="E56" s="33"/>
      <c r="F56" s="33"/>
      <c r="G56" s="33"/>
      <c r="H56" s="33"/>
      <c r="I56" s="33"/>
      <c r="J56" s="33"/>
      <c r="K56" s="45"/>
      <c r="L56" s="33"/>
      <c r="M56" s="33"/>
      <c r="N56" s="49"/>
      <c r="O56" s="49"/>
      <c r="P56" s="52"/>
      <c r="Q56" s="51"/>
      <c r="R56" s="53"/>
      <c r="S56" s="52"/>
      <c r="T56" s="66"/>
      <c r="U56" s="6" t="s">
        <v>25</v>
      </c>
      <c r="V56" s="10">
        <v>67</v>
      </c>
    </row>
    <row r="57" spans="1:22" ht="18" customHeight="1" x14ac:dyDescent="0.25">
      <c r="A57" s="26"/>
      <c r="B57" s="41"/>
      <c r="C57" s="44"/>
      <c r="D57" s="34"/>
      <c r="E57" s="34"/>
      <c r="F57" s="34"/>
      <c r="G57" s="34"/>
      <c r="H57" s="34"/>
      <c r="I57" s="34"/>
      <c r="J57" s="34"/>
      <c r="K57" s="45"/>
      <c r="L57" s="33"/>
      <c r="M57" s="34"/>
      <c r="N57" s="49"/>
      <c r="O57" s="49"/>
      <c r="P57" s="52"/>
      <c r="Q57" s="51"/>
      <c r="R57" s="53"/>
      <c r="S57" s="52"/>
      <c r="T57" s="67"/>
      <c r="U57" s="6" t="s">
        <v>26</v>
      </c>
      <c r="V57" s="10">
        <v>38</v>
      </c>
    </row>
    <row r="58" spans="1:22" ht="18" customHeight="1" x14ac:dyDescent="0.25">
      <c r="A58" s="26">
        <v>15</v>
      </c>
      <c r="B58" s="41" t="s">
        <v>40</v>
      </c>
      <c r="C58" s="32">
        <f>SUM(G58,I58)</f>
        <v>245</v>
      </c>
      <c r="D58" s="32">
        <f>SUM(F58,H58,J58)</f>
        <v>33</v>
      </c>
      <c r="E58" s="32">
        <v>0</v>
      </c>
      <c r="F58" s="32">
        <v>10</v>
      </c>
      <c r="G58" s="32">
        <v>107</v>
      </c>
      <c r="H58" s="32">
        <v>11</v>
      </c>
      <c r="I58" s="32">
        <v>138</v>
      </c>
      <c r="J58" s="32">
        <v>12</v>
      </c>
      <c r="K58" s="45">
        <v>105</v>
      </c>
      <c r="L58" s="32">
        <v>11</v>
      </c>
      <c r="M58" s="32">
        <v>0.36899999999999999</v>
      </c>
      <c r="N58" s="48">
        <f>58/(E79+G79+I79+K79)*(G58+I58+K58)</f>
        <v>4.2745841229732582</v>
      </c>
      <c r="O58" s="48">
        <f>M58+N58</f>
        <v>4.643584122973258</v>
      </c>
      <c r="P58" s="52">
        <v>5</v>
      </c>
      <c r="Q58" s="51">
        <f>O58-P58</f>
        <v>-0.35641587702674205</v>
      </c>
      <c r="R58" s="39">
        <f>6/233*(F58+H58+J58+L58)</f>
        <v>1.1330472103004292</v>
      </c>
      <c r="S58" s="52">
        <v>1</v>
      </c>
      <c r="T58" s="56">
        <f>R58-S58</f>
        <v>0.13304721030042921</v>
      </c>
      <c r="U58" s="6" t="s">
        <v>21</v>
      </c>
      <c r="V58" s="10">
        <v>8</v>
      </c>
    </row>
    <row r="59" spans="1:22" ht="18" customHeight="1" x14ac:dyDescent="0.25">
      <c r="A59" s="26"/>
      <c r="B59" s="41"/>
      <c r="C59" s="33"/>
      <c r="D59" s="33"/>
      <c r="E59" s="33"/>
      <c r="F59" s="33"/>
      <c r="G59" s="33"/>
      <c r="H59" s="33"/>
      <c r="I59" s="33"/>
      <c r="J59" s="33"/>
      <c r="K59" s="45"/>
      <c r="L59" s="33"/>
      <c r="M59" s="33"/>
      <c r="N59" s="49"/>
      <c r="O59" s="49"/>
      <c r="P59" s="52"/>
      <c r="Q59" s="51"/>
      <c r="R59" s="39"/>
      <c r="S59" s="52"/>
      <c r="T59" s="57"/>
      <c r="U59" s="6" t="s">
        <v>22</v>
      </c>
      <c r="V59" s="10">
        <v>20</v>
      </c>
    </row>
    <row r="60" spans="1:22" ht="18" customHeight="1" x14ac:dyDescent="0.25">
      <c r="A60" s="26"/>
      <c r="B60" s="41"/>
      <c r="C60" s="33"/>
      <c r="D60" s="33"/>
      <c r="E60" s="33"/>
      <c r="F60" s="33"/>
      <c r="G60" s="33"/>
      <c r="H60" s="33"/>
      <c r="I60" s="33"/>
      <c r="J60" s="33"/>
      <c r="K60" s="45"/>
      <c r="L60" s="33"/>
      <c r="M60" s="33"/>
      <c r="N60" s="49"/>
      <c r="O60" s="49"/>
      <c r="P60" s="52"/>
      <c r="Q60" s="51"/>
      <c r="R60" s="39"/>
      <c r="S60" s="52"/>
      <c r="T60" s="57"/>
      <c r="U60" s="6" t="s">
        <v>23</v>
      </c>
      <c r="V60" s="10">
        <v>5</v>
      </c>
    </row>
    <row r="61" spans="1:22" ht="18" customHeight="1" x14ac:dyDescent="0.25">
      <c r="A61" s="26"/>
      <c r="B61" s="41"/>
      <c r="C61" s="33"/>
      <c r="D61" s="33"/>
      <c r="E61" s="33"/>
      <c r="F61" s="33"/>
      <c r="G61" s="33"/>
      <c r="H61" s="33"/>
      <c r="I61" s="33"/>
      <c r="J61" s="33"/>
      <c r="K61" s="45"/>
      <c r="L61" s="33"/>
      <c r="M61" s="33"/>
      <c r="N61" s="49"/>
      <c r="O61" s="49"/>
      <c r="P61" s="52"/>
      <c r="Q61" s="51"/>
      <c r="R61" s="39"/>
      <c r="S61" s="52"/>
      <c r="T61" s="57"/>
      <c r="U61" s="6" t="s">
        <v>24</v>
      </c>
      <c r="V61" s="10">
        <v>61</v>
      </c>
    </row>
    <row r="62" spans="1:22" ht="18" customHeight="1" x14ac:dyDescent="0.25">
      <c r="A62" s="26"/>
      <c r="B62" s="41"/>
      <c r="C62" s="33"/>
      <c r="D62" s="33"/>
      <c r="E62" s="33"/>
      <c r="F62" s="33"/>
      <c r="G62" s="33"/>
      <c r="H62" s="33"/>
      <c r="I62" s="33"/>
      <c r="J62" s="33"/>
      <c r="K62" s="45"/>
      <c r="L62" s="33"/>
      <c r="M62" s="33"/>
      <c r="N62" s="49"/>
      <c r="O62" s="49"/>
      <c r="P62" s="52"/>
      <c r="Q62" s="51"/>
      <c r="R62" s="39"/>
      <c r="S62" s="52"/>
      <c r="T62" s="57"/>
      <c r="U62" s="6" t="s">
        <v>25</v>
      </c>
      <c r="V62" s="10">
        <v>86</v>
      </c>
    </row>
    <row r="63" spans="1:22" ht="18" customHeight="1" x14ac:dyDescent="0.25">
      <c r="A63" s="26"/>
      <c r="B63" s="41"/>
      <c r="C63" s="34"/>
      <c r="D63" s="34"/>
      <c r="E63" s="34"/>
      <c r="F63" s="34"/>
      <c r="G63" s="34"/>
      <c r="H63" s="34"/>
      <c r="I63" s="34"/>
      <c r="J63" s="34"/>
      <c r="K63" s="45"/>
      <c r="L63" s="34"/>
      <c r="M63" s="34"/>
      <c r="N63" s="50"/>
      <c r="O63" s="50"/>
      <c r="P63" s="52"/>
      <c r="Q63" s="51"/>
      <c r="R63" s="39"/>
      <c r="S63" s="52"/>
      <c r="T63" s="58"/>
      <c r="U63" s="6" t="s">
        <v>26</v>
      </c>
      <c r="V63" s="10">
        <v>49</v>
      </c>
    </row>
    <row r="64" spans="1:22" ht="18" customHeight="1" x14ac:dyDescent="0.25">
      <c r="A64" s="26">
        <v>16</v>
      </c>
      <c r="B64" s="41" t="s">
        <v>41</v>
      </c>
      <c r="C64" s="32">
        <f>SUM(G64,I64)</f>
        <v>115</v>
      </c>
      <c r="D64" s="32"/>
      <c r="E64" s="32">
        <v>0</v>
      </c>
      <c r="F64" s="32"/>
      <c r="G64" s="32">
        <v>59</v>
      </c>
      <c r="H64" s="32"/>
      <c r="I64" s="32">
        <v>56</v>
      </c>
      <c r="J64" s="32"/>
      <c r="K64" s="45">
        <v>57</v>
      </c>
      <c r="L64" s="32"/>
      <c r="M64" s="32">
        <v>-0.41799999999999998</v>
      </c>
      <c r="N64" s="48">
        <f>58/(E79+G79+I79+K79)*(G64+I64+K64)</f>
        <v>2.1006527690040011</v>
      </c>
      <c r="O64" s="48">
        <f>M64+N64</f>
        <v>1.6826527690040012</v>
      </c>
      <c r="P64" s="52">
        <v>2</v>
      </c>
      <c r="Q64" s="51">
        <f>O64-P64</f>
        <v>-0.31734723099599882</v>
      </c>
      <c r="R64" s="53"/>
      <c r="S64" s="52"/>
      <c r="T64" s="65"/>
      <c r="U64" s="6" t="s">
        <v>24</v>
      </c>
      <c r="V64" s="10">
        <v>29</v>
      </c>
    </row>
    <row r="65" spans="1:22" ht="18" customHeight="1" x14ac:dyDescent="0.25">
      <c r="A65" s="26"/>
      <c r="B65" s="41"/>
      <c r="C65" s="33"/>
      <c r="D65" s="33"/>
      <c r="E65" s="33"/>
      <c r="F65" s="33"/>
      <c r="G65" s="33"/>
      <c r="H65" s="33"/>
      <c r="I65" s="33"/>
      <c r="J65" s="33"/>
      <c r="K65" s="45"/>
      <c r="L65" s="33"/>
      <c r="M65" s="33"/>
      <c r="N65" s="49"/>
      <c r="O65" s="49"/>
      <c r="P65" s="52"/>
      <c r="Q65" s="51"/>
      <c r="R65" s="53"/>
      <c r="S65" s="52"/>
      <c r="T65" s="66"/>
      <c r="U65" s="6" t="s">
        <v>25</v>
      </c>
      <c r="V65" s="10">
        <v>40</v>
      </c>
    </row>
    <row r="66" spans="1:22" ht="18" customHeight="1" x14ac:dyDescent="0.25">
      <c r="A66" s="26"/>
      <c r="B66" s="41"/>
      <c r="C66" s="34"/>
      <c r="D66" s="34"/>
      <c r="E66" s="34"/>
      <c r="F66" s="34"/>
      <c r="G66" s="34"/>
      <c r="H66" s="34"/>
      <c r="I66" s="34"/>
      <c r="J66" s="34"/>
      <c r="K66" s="45"/>
      <c r="L66" s="33"/>
      <c r="M66" s="34"/>
      <c r="N66" s="49"/>
      <c r="O66" s="49"/>
      <c r="P66" s="52"/>
      <c r="Q66" s="51"/>
      <c r="R66" s="53"/>
      <c r="S66" s="52"/>
      <c r="T66" s="67"/>
      <c r="U66" s="6" t="s">
        <v>26</v>
      </c>
      <c r="V66" s="10">
        <v>23</v>
      </c>
    </row>
    <row r="67" spans="1:22" ht="18" customHeight="1" x14ac:dyDescent="0.25">
      <c r="A67" s="26">
        <v>17</v>
      </c>
      <c r="B67" s="41" t="s">
        <v>42</v>
      </c>
      <c r="C67" s="32">
        <f>SUM(G67,I67)</f>
        <v>96</v>
      </c>
      <c r="D67" s="32"/>
      <c r="E67" s="32">
        <v>0</v>
      </c>
      <c r="F67" s="32"/>
      <c r="G67" s="32">
        <v>43</v>
      </c>
      <c r="H67" s="32"/>
      <c r="I67" s="32">
        <v>53</v>
      </c>
      <c r="J67" s="32"/>
      <c r="K67" s="45">
        <v>51</v>
      </c>
      <c r="L67" s="32"/>
      <c r="M67" s="32">
        <v>0.105</v>
      </c>
      <c r="N67" s="48">
        <f>58/(E79+G79+I79+K79)*(G67+I67+K67)</f>
        <v>1.7953253316487683</v>
      </c>
      <c r="O67" s="48">
        <f>M67+N67</f>
        <v>1.9003253316487683</v>
      </c>
      <c r="P67" s="52">
        <v>2</v>
      </c>
      <c r="Q67" s="51">
        <f t="shared" ref="Q67" si="4">O67-P67</f>
        <v>-9.9674668351231732E-2</v>
      </c>
      <c r="R67" s="53"/>
      <c r="S67" s="52"/>
      <c r="T67" s="65"/>
      <c r="U67" s="6" t="s">
        <v>24</v>
      </c>
      <c r="V67" s="10">
        <v>24</v>
      </c>
    </row>
    <row r="68" spans="1:22" ht="18" customHeight="1" x14ac:dyDescent="0.25">
      <c r="A68" s="26"/>
      <c r="B68" s="41"/>
      <c r="C68" s="33"/>
      <c r="D68" s="33"/>
      <c r="E68" s="33"/>
      <c r="F68" s="33"/>
      <c r="G68" s="33"/>
      <c r="H68" s="33"/>
      <c r="I68" s="33"/>
      <c r="J68" s="33"/>
      <c r="K68" s="45"/>
      <c r="L68" s="33"/>
      <c r="M68" s="33"/>
      <c r="N68" s="49"/>
      <c r="O68" s="49"/>
      <c r="P68" s="52"/>
      <c r="Q68" s="51"/>
      <c r="R68" s="53"/>
      <c r="S68" s="52"/>
      <c r="T68" s="66"/>
      <c r="U68" s="6" t="s">
        <v>25</v>
      </c>
      <c r="V68" s="10">
        <v>34</v>
      </c>
    </row>
    <row r="69" spans="1:22" ht="18" customHeight="1" x14ac:dyDescent="0.25">
      <c r="A69" s="26"/>
      <c r="B69" s="41"/>
      <c r="C69" s="34"/>
      <c r="D69" s="34"/>
      <c r="E69" s="34"/>
      <c r="F69" s="34"/>
      <c r="G69" s="34"/>
      <c r="H69" s="34"/>
      <c r="I69" s="34"/>
      <c r="J69" s="34"/>
      <c r="K69" s="45"/>
      <c r="L69" s="33"/>
      <c r="M69" s="34"/>
      <c r="N69" s="49"/>
      <c r="O69" s="49"/>
      <c r="P69" s="52"/>
      <c r="Q69" s="51"/>
      <c r="R69" s="53"/>
      <c r="S69" s="52"/>
      <c r="T69" s="67"/>
      <c r="U69" s="6" t="s">
        <v>26</v>
      </c>
      <c r="V69" s="10">
        <v>19</v>
      </c>
    </row>
    <row r="70" spans="1:22" ht="18" customHeight="1" x14ac:dyDescent="0.25">
      <c r="A70" s="26">
        <v>18</v>
      </c>
      <c r="B70" s="41" t="s">
        <v>43</v>
      </c>
      <c r="C70" s="32">
        <f>SUM(G70,I70)</f>
        <v>72</v>
      </c>
      <c r="D70" s="32"/>
      <c r="E70" s="32">
        <v>0</v>
      </c>
      <c r="F70" s="32"/>
      <c r="G70" s="32">
        <v>39</v>
      </c>
      <c r="H70" s="32"/>
      <c r="I70" s="32">
        <v>33</v>
      </c>
      <c r="J70" s="32"/>
      <c r="K70" s="45">
        <v>32</v>
      </c>
      <c r="L70" s="32"/>
      <c r="M70" s="32">
        <v>3.6999999999999998E-2</v>
      </c>
      <c r="N70" s="48">
        <f>58/(E79+G79+I79+K79)*(G70+I70+K70)</f>
        <v>1.270162139397768</v>
      </c>
      <c r="O70" s="48">
        <f t="shared" ref="O70" si="5">M70+N70</f>
        <v>1.3071621393977679</v>
      </c>
      <c r="P70" s="52">
        <v>1</v>
      </c>
      <c r="Q70" s="51">
        <f t="shared" ref="Q70" si="6">O70-P70</f>
        <v>0.30716213939776793</v>
      </c>
      <c r="R70" s="53"/>
      <c r="S70" s="52"/>
      <c r="T70" s="65"/>
      <c r="U70" s="6" t="s">
        <v>24</v>
      </c>
      <c r="V70" s="10">
        <v>18</v>
      </c>
    </row>
    <row r="71" spans="1:22" ht="18" customHeight="1" x14ac:dyDescent="0.25">
      <c r="A71" s="26"/>
      <c r="B71" s="41"/>
      <c r="C71" s="33"/>
      <c r="D71" s="33"/>
      <c r="E71" s="33"/>
      <c r="F71" s="33"/>
      <c r="G71" s="33"/>
      <c r="H71" s="33"/>
      <c r="I71" s="33"/>
      <c r="J71" s="33"/>
      <c r="K71" s="45"/>
      <c r="L71" s="33"/>
      <c r="M71" s="33"/>
      <c r="N71" s="49"/>
      <c r="O71" s="49"/>
      <c r="P71" s="52"/>
      <c r="Q71" s="51"/>
      <c r="R71" s="53"/>
      <c r="S71" s="52"/>
      <c r="T71" s="66"/>
      <c r="U71" s="6" t="s">
        <v>25</v>
      </c>
      <c r="V71" s="10">
        <v>25</v>
      </c>
    </row>
    <row r="72" spans="1:22" ht="18" customHeight="1" x14ac:dyDescent="0.25">
      <c r="A72" s="26"/>
      <c r="B72" s="41"/>
      <c r="C72" s="34"/>
      <c r="D72" s="34"/>
      <c r="E72" s="34"/>
      <c r="F72" s="34"/>
      <c r="G72" s="34"/>
      <c r="H72" s="34"/>
      <c r="I72" s="34"/>
      <c r="J72" s="34"/>
      <c r="K72" s="45"/>
      <c r="L72" s="33"/>
      <c r="M72" s="34"/>
      <c r="N72" s="49"/>
      <c r="O72" s="49"/>
      <c r="P72" s="52"/>
      <c r="Q72" s="51"/>
      <c r="R72" s="53"/>
      <c r="S72" s="52"/>
      <c r="T72" s="67"/>
      <c r="U72" s="6" t="s">
        <v>26</v>
      </c>
      <c r="V72" s="10">
        <v>15</v>
      </c>
    </row>
    <row r="73" spans="1:22" ht="18" customHeight="1" x14ac:dyDescent="0.25">
      <c r="A73" s="26">
        <v>19</v>
      </c>
      <c r="B73" s="41" t="s">
        <v>44</v>
      </c>
      <c r="C73" s="45">
        <f>SUM(G73,I73)</f>
        <v>50</v>
      </c>
      <c r="D73" s="45"/>
      <c r="E73" s="45">
        <v>0</v>
      </c>
      <c r="F73" s="32"/>
      <c r="G73" s="45">
        <v>12</v>
      </c>
      <c r="H73" s="45"/>
      <c r="I73" s="45">
        <v>38</v>
      </c>
      <c r="J73" s="45"/>
      <c r="K73" s="45">
        <v>48</v>
      </c>
      <c r="L73" s="45"/>
      <c r="M73" s="32">
        <v>-0.53200000000000003</v>
      </c>
      <c r="N73" s="51">
        <f>58/(E79+G79+I79+K79)*(G73+I73+K73)</f>
        <v>1.1968835544325123</v>
      </c>
      <c r="O73" s="48">
        <f t="shared" ref="O73" si="7">M73+N73</f>
        <v>0.66488355443251224</v>
      </c>
      <c r="P73" s="52">
        <v>1</v>
      </c>
      <c r="Q73" s="51">
        <f t="shared" ref="Q73" si="8">O73-P73</f>
        <v>-0.33511644556748776</v>
      </c>
      <c r="R73" s="53"/>
      <c r="S73" s="52"/>
      <c r="T73" s="65"/>
      <c r="U73" s="6" t="s">
        <v>24</v>
      </c>
      <c r="V73" s="10">
        <v>13</v>
      </c>
    </row>
    <row r="74" spans="1:22" ht="18" customHeight="1" x14ac:dyDescent="0.25">
      <c r="A74" s="26"/>
      <c r="B74" s="41"/>
      <c r="C74" s="45"/>
      <c r="D74" s="45"/>
      <c r="E74" s="45"/>
      <c r="F74" s="33"/>
      <c r="G74" s="45"/>
      <c r="H74" s="45"/>
      <c r="I74" s="45"/>
      <c r="J74" s="45"/>
      <c r="K74" s="45"/>
      <c r="L74" s="45"/>
      <c r="M74" s="33"/>
      <c r="N74" s="51"/>
      <c r="O74" s="49"/>
      <c r="P74" s="52"/>
      <c r="Q74" s="51"/>
      <c r="R74" s="53"/>
      <c r="S74" s="52"/>
      <c r="T74" s="66"/>
      <c r="U74" s="6" t="s">
        <v>25</v>
      </c>
      <c r="V74" s="10">
        <v>18</v>
      </c>
    </row>
    <row r="75" spans="1:22" ht="18" customHeight="1" x14ac:dyDescent="0.25">
      <c r="A75" s="26"/>
      <c r="B75" s="41"/>
      <c r="C75" s="45"/>
      <c r="D75" s="45"/>
      <c r="E75" s="45"/>
      <c r="F75" s="34"/>
      <c r="G75" s="45"/>
      <c r="H75" s="45"/>
      <c r="I75" s="45"/>
      <c r="J75" s="45"/>
      <c r="K75" s="45"/>
      <c r="L75" s="45"/>
      <c r="M75" s="34"/>
      <c r="N75" s="51"/>
      <c r="O75" s="49"/>
      <c r="P75" s="52"/>
      <c r="Q75" s="51"/>
      <c r="R75" s="53"/>
      <c r="S75" s="52"/>
      <c r="T75" s="67"/>
      <c r="U75" s="6" t="s">
        <v>26</v>
      </c>
      <c r="V75" s="10">
        <v>10</v>
      </c>
    </row>
    <row r="76" spans="1:22" ht="18" customHeight="1" x14ac:dyDescent="0.25">
      <c r="A76" s="26">
        <v>20</v>
      </c>
      <c r="B76" s="41" t="s">
        <v>45</v>
      </c>
      <c r="C76" s="45">
        <f>SUM(G76,I76,E76)</f>
        <v>149</v>
      </c>
      <c r="D76" s="45"/>
      <c r="E76" s="45">
        <v>2</v>
      </c>
      <c r="F76" s="45"/>
      <c r="G76" s="45">
        <v>69</v>
      </c>
      <c r="H76" s="45"/>
      <c r="I76" s="45">
        <v>78</v>
      </c>
      <c r="J76" s="45"/>
      <c r="K76" s="45">
        <v>89</v>
      </c>
      <c r="L76" s="45"/>
      <c r="M76" s="45">
        <v>0</v>
      </c>
      <c r="N76" s="51">
        <f>58/(E79+G79+I79+K79)*(E76+G76+I76+K76)</f>
        <v>2.9067172036218154</v>
      </c>
      <c r="O76" s="51">
        <f>M76+N76</f>
        <v>2.9067172036218154</v>
      </c>
      <c r="P76" s="41">
        <v>3</v>
      </c>
      <c r="Q76" s="51">
        <f t="shared" ref="Q76" si="9">O76-P76</f>
        <v>-9.3282796378184596E-2</v>
      </c>
      <c r="R76" s="45"/>
      <c r="S76" s="41"/>
      <c r="T76" s="32"/>
      <c r="U76" s="6" t="s">
        <v>24</v>
      </c>
      <c r="V76" s="10">
        <v>37</v>
      </c>
    </row>
    <row r="77" spans="1:22" ht="18" customHeight="1" x14ac:dyDescent="0.25">
      <c r="A77" s="26"/>
      <c r="B77" s="41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51"/>
      <c r="O77" s="45"/>
      <c r="P77" s="41"/>
      <c r="Q77" s="51"/>
      <c r="R77" s="45"/>
      <c r="S77" s="41"/>
      <c r="T77" s="33"/>
      <c r="U77" s="6" t="s">
        <v>25</v>
      </c>
      <c r="V77" s="10">
        <v>52</v>
      </c>
    </row>
    <row r="78" spans="1:22" ht="18" customHeight="1" x14ac:dyDescent="0.25">
      <c r="A78" s="26"/>
      <c r="B78" s="41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51"/>
      <c r="O78" s="45"/>
      <c r="P78" s="41"/>
      <c r="Q78" s="51"/>
      <c r="R78" s="45"/>
      <c r="S78" s="41"/>
      <c r="T78" s="34"/>
      <c r="U78" s="6" t="s">
        <v>26</v>
      </c>
      <c r="V78" s="10">
        <v>29</v>
      </c>
    </row>
    <row r="79" spans="1:22" ht="45.5" customHeight="1" x14ac:dyDescent="0.25">
      <c r="A79" s="12"/>
      <c r="B79" s="6" t="s">
        <v>46</v>
      </c>
      <c r="C79" s="13">
        <f>SUM(C4:C78)</f>
        <v>3027</v>
      </c>
      <c r="D79" s="13">
        <f>SUM(D4:D78)</f>
        <v>162</v>
      </c>
      <c r="E79" s="13">
        <f>SUM(E4:E78)</f>
        <v>11</v>
      </c>
      <c r="F79" s="13">
        <f>SUM(F4:F78)</f>
        <v>48</v>
      </c>
      <c r="G79" s="14">
        <f t="shared" ref="G79:L79" si="10">SUM(G4:G78)</f>
        <v>1419</v>
      </c>
      <c r="H79" s="13">
        <f t="shared" si="10"/>
        <v>54</v>
      </c>
      <c r="I79" s="14">
        <f t="shared" si="10"/>
        <v>1597</v>
      </c>
      <c r="J79" s="13">
        <f t="shared" si="10"/>
        <v>60</v>
      </c>
      <c r="K79" s="13">
        <f t="shared" si="10"/>
        <v>1722</v>
      </c>
      <c r="L79" s="13">
        <f t="shared" si="10"/>
        <v>71</v>
      </c>
      <c r="M79" s="13"/>
      <c r="N79" s="6">
        <f t="shared" ref="N79:R79" si="11">SUM(N4:N78)</f>
        <v>58.000000000000014</v>
      </c>
      <c r="O79" s="6"/>
      <c r="P79" s="9">
        <f t="shared" si="11"/>
        <v>58</v>
      </c>
      <c r="Q79" s="11"/>
      <c r="R79" s="6">
        <f t="shared" si="11"/>
        <v>6</v>
      </c>
      <c r="S79" s="9"/>
      <c r="T79" s="6"/>
      <c r="U79" s="6"/>
      <c r="V79" s="15">
        <f>SUM(V4:V78)</f>
        <v>2563</v>
      </c>
    </row>
    <row r="80" spans="1:22" ht="47" customHeight="1" x14ac:dyDescent="0.25">
      <c r="A80" s="16" t="s">
        <v>52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</sheetData>
  <mergeCells count="413">
    <mergeCell ref="U2:V3"/>
    <mergeCell ref="S76:S78"/>
    <mergeCell ref="S43:S45"/>
    <mergeCell ref="S46:S48"/>
    <mergeCell ref="S49:S54"/>
    <mergeCell ref="S55:S57"/>
    <mergeCell ref="S58:S63"/>
    <mergeCell ref="S64:S66"/>
    <mergeCell ref="S67:S69"/>
    <mergeCell ref="S70:S72"/>
    <mergeCell ref="S73:S75"/>
    <mergeCell ref="S10:S12"/>
    <mergeCell ref="S13:S18"/>
    <mergeCell ref="S19:S21"/>
    <mergeCell ref="S22:S27"/>
    <mergeCell ref="S28:S30"/>
    <mergeCell ref="S31:S33"/>
    <mergeCell ref="S34:S36"/>
    <mergeCell ref="S37:S39"/>
    <mergeCell ref="S40:S42"/>
    <mergeCell ref="R76:R78"/>
    <mergeCell ref="T4:T9"/>
    <mergeCell ref="T10:T12"/>
    <mergeCell ref="T13:T18"/>
    <mergeCell ref="T19:T21"/>
    <mergeCell ref="T22:T27"/>
    <mergeCell ref="T28:T30"/>
    <mergeCell ref="T31:T33"/>
    <mergeCell ref="T34:T36"/>
    <mergeCell ref="T37:T39"/>
    <mergeCell ref="T40:T42"/>
    <mergeCell ref="T43:T45"/>
    <mergeCell ref="T46:T48"/>
    <mergeCell ref="T49:T54"/>
    <mergeCell ref="T55:T57"/>
    <mergeCell ref="T58:T63"/>
    <mergeCell ref="T64:T66"/>
    <mergeCell ref="T67:T69"/>
    <mergeCell ref="T70:T72"/>
    <mergeCell ref="T73:T75"/>
    <mergeCell ref="T76:T78"/>
    <mergeCell ref="R43:R45"/>
    <mergeCell ref="R46:R48"/>
    <mergeCell ref="R49:R54"/>
    <mergeCell ref="R55:R57"/>
    <mergeCell ref="R58:R63"/>
    <mergeCell ref="R64:R66"/>
    <mergeCell ref="R67:R69"/>
    <mergeCell ref="R70:R72"/>
    <mergeCell ref="R73:R75"/>
    <mergeCell ref="R10:R12"/>
    <mergeCell ref="R13:R18"/>
    <mergeCell ref="R19:R21"/>
    <mergeCell ref="R22:R27"/>
    <mergeCell ref="R28:R30"/>
    <mergeCell ref="R31:R33"/>
    <mergeCell ref="R34:R36"/>
    <mergeCell ref="R37:R39"/>
    <mergeCell ref="R40:R42"/>
    <mergeCell ref="P76:P78"/>
    <mergeCell ref="Q4:Q9"/>
    <mergeCell ref="Q10:Q12"/>
    <mergeCell ref="Q13:Q18"/>
    <mergeCell ref="Q19:Q21"/>
    <mergeCell ref="Q22:Q27"/>
    <mergeCell ref="Q28:Q30"/>
    <mergeCell ref="Q31:Q33"/>
    <mergeCell ref="Q34:Q36"/>
    <mergeCell ref="Q37:Q39"/>
    <mergeCell ref="Q40:Q42"/>
    <mergeCell ref="Q43:Q45"/>
    <mergeCell ref="Q46:Q48"/>
    <mergeCell ref="Q49:Q54"/>
    <mergeCell ref="Q55:Q57"/>
    <mergeCell ref="Q58:Q63"/>
    <mergeCell ref="Q64:Q66"/>
    <mergeCell ref="Q67:Q69"/>
    <mergeCell ref="Q70:Q72"/>
    <mergeCell ref="Q73:Q75"/>
    <mergeCell ref="Q76:Q78"/>
    <mergeCell ref="P43:P45"/>
    <mergeCell ref="P46:P48"/>
    <mergeCell ref="P49:P54"/>
    <mergeCell ref="P55:P57"/>
    <mergeCell ref="P58:P63"/>
    <mergeCell ref="P64:P66"/>
    <mergeCell ref="P67:P69"/>
    <mergeCell ref="P70:P72"/>
    <mergeCell ref="P73:P75"/>
    <mergeCell ref="P10:P12"/>
    <mergeCell ref="P13:P18"/>
    <mergeCell ref="P19:P21"/>
    <mergeCell ref="P22:P27"/>
    <mergeCell ref="P28:P30"/>
    <mergeCell ref="P31:P33"/>
    <mergeCell ref="P34:P36"/>
    <mergeCell ref="P37:P39"/>
    <mergeCell ref="P40:P42"/>
    <mergeCell ref="N76:N78"/>
    <mergeCell ref="O4:O9"/>
    <mergeCell ref="O10:O12"/>
    <mergeCell ref="O13:O18"/>
    <mergeCell ref="O19:O21"/>
    <mergeCell ref="O22:O27"/>
    <mergeCell ref="O28:O30"/>
    <mergeCell ref="O31:O33"/>
    <mergeCell ref="O34:O36"/>
    <mergeCell ref="O37:O39"/>
    <mergeCell ref="O40:O42"/>
    <mergeCell ref="O43:O45"/>
    <mergeCell ref="O46:O48"/>
    <mergeCell ref="O49:O54"/>
    <mergeCell ref="O55:O57"/>
    <mergeCell ref="O58:O63"/>
    <mergeCell ref="O64:O66"/>
    <mergeCell ref="O67:O69"/>
    <mergeCell ref="O70:O72"/>
    <mergeCell ref="O73:O75"/>
    <mergeCell ref="O76:O78"/>
    <mergeCell ref="N43:N45"/>
    <mergeCell ref="N46:N48"/>
    <mergeCell ref="N49:N54"/>
    <mergeCell ref="N55:N57"/>
    <mergeCell ref="N58:N63"/>
    <mergeCell ref="N64:N66"/>
    <mergeCell ref="N67:N69"/>
    <mergeCell ref="N70:N72"/>
    <mergeCell ref="N73:N75"/>
    <mergeCell ref="N10:N12"/>
    <mergeCell ref="N13:N18"/>
    <mergeCell ref="N19:N21"/>
    <mergeCell ref="N22:N27"/>
    <mergeCell ref="N28:N30"/>
    <mergeCell ref="N31:N33"/>
    <mergeCell ref="N34:N36"/>
    <mergeCell ref="N37:N39"/>
    <mergeCell ref="N40:N42"/>
    <mergeCell ref="L76:L78"/>
    <mergeCell ref="M4:M9"/>
    <mergeCell ref="M10:M12"/>
    <mergeCell ref="M13:M18"/>
    <mergeCell ref="M19:M21"/>
    <mergeCell ref="M22:M27"/>
    <mergeCell ref="M28:M30"/>
    <mergeCell ref="M31:M33"/>
    <mergeCell ref="M34:M36"/>
    <mergeCell ref="M37:M39"/>
    <mergeCell ref="M40:M42"/>
    <mergeCell ref="M43:M45"/>
    <mergeCell ref="M46:M48"/>
    <mergeCell ref="M49:M54"/>
    <mergeCell ref="M55:M57"/>
    <mergeCell ref="M58:M63"/>
    <mergeCell ref="M64:M66"/>
    <mergeCell ref="M67:M69"/>
    <mergeCell ref="M70:M72"/>
    <mergeCell ref="M73:M75"/>
    <mergeCell ref="M76:M78"/>
    <mergeCell ref="L43:L45"/>
    <mergeCell ref="L46:L48"/>
    <mergeCell ref="L49:L54"/>
    <mergeCell ref="L55:L57"/>
    <mergeCell ref="L58:L63"/>
    <mergeCell ref="L64:L66"/>
    <mergeCell ref="L67:L69"/>
    <mergeCell ref="L70:L72"/>
    <mergeCell ref="L73:L75"/>
    <mergeCell ref="L10:L12"/>
    <mergeCell ref="L13:L18"/>
    <mergeCell ref="L19:L21"/>
    <mergeCell ref="L22:L27"/>
    <mergeCell ref="L28:L30"/>
    <mergeCell ref="L31:L33"/>
    <mergeCell ref="L34:L36"/>
    <mergeCell ref="L37:L39"/>
    <mergeCell ref="L40:L42"/>
    <mergeCell ref="J76:J78"/>
    <mergeCell ref="K4:K9"/>
    <mergeCell ref="K10:K12"/>
    <mergeCell ref="K13:K18"/>
    <mergeCell ref="K19:K21"/>
    <mergeCell ref="K22:K27"/>
    <mergeCell ref="K28:K30"/>
    <mergeCell ref="K31:K33"/>
    <mergeCell ref="K34:K36"/>
    <mergeCell ref="K37:K39"/>
    <mergeCell ref="K40:K42"/>
    <mergeCell ref="K43:K45"/>
    <mergeCell ref="K46:K48"/>
    <mergeCell ref="K49:K54"/>
    <mergeCell ref="K55:K57"/>
    <mergeCell ref="K58:K63"/>
    <mergeCell ref="K64:K66"/>
    <mergeCell ref="K67:K69"/>
    <mergeCell ref="K70:K72"/>
    <mergeCell ref="K73:K75"/>
    <mergeCell ref="K76:K78"/>
    <mergeCell ref="J43:J45"/>
    <mergeCell ref="J46:J48"/>
    <mergeCell ref="J49:J54"/>
    <mergeCell ref="J55:J57"/>
    <mergeCell ref="J58:J63"/>
    <mergeCell ref="J64:J66"/>
    <mergeCell ref="J67:J69"/>
    <mergeCell ref="J70:J72"/>
    <mergeCell ref="J73:J75"/>
    <mergeCell ref="J10:J12"/>
    <mergeCell ref="J13:J18"/>
    <mergeCell ref="J19:J21"/>
    <mergeCell ref="J22:J27"/>
    <mergeCell ref="J28:J30"/>
    <mergeCell ref="J31:J33"/>
    <mergeCell ref="J34:J36"/>
    <mergeCell ref="J37:J39"/>
    <mergeCell ref="J40:J42"/>
    <mergeCell ref="H76:H78"/>
    <mergeCell ref="I4:I9"/>
    <mergeCell ref="I10:I12"/>
    <mergeCell ref="I13:I18"/>
    <mergeCell ref="I19:I21"/>
    <mergeCell ref="I22:I27"/>
    <mergeCell ref="I28:I30"/>
    <mergeCell ref="I31:I33"/>
    <mergeCell ref="I34:I36"/>
    <mergeCell ref="I37:I39"/>
    <mergeCell ref="I40:I42"/>
    <mergeCell ref="I43:I45"/>
    <mergeCell ref="I46:I48"/>
    <mergeCell ref="I49:I54"/>
    <mergeCell ref="I55:I57"/>
    <mergeCell ref="I58:I63"/>
    <mergeCell ref="I64:I66"/>
    <mergeCell ref="I67:I69"/>
    <mergeCell ref="I70:I72"/>
    <mergeCell ref="I73:I75"/>
    <mergeCell ref="I76:I78"/>
    <mergeCell ref="H43:H45"/>
    <mergeCell ref="H46:H48"/>
    <mergeCell ref="H49:H54"/>
    <mergeCell ref="H55:H57"/>
    <mergeCell ref="H58:H63"/>
    <mergeCell ref="H64:H66"/>
    <mergeCell ref="H67:H69"/>
    <mergeCell ref="H70:H72"/>
    <mergeCell ref="H73:H75"/>
    <mergeCell ref="H10:H12"/>
    <mergeCell ref="H13:H18"/>
    <mergeCell ref="H19:H21"/>
    <mergeCell ref="H22:H27"/>
    <mergeCell ref="H28:H30"/>
    <mergeCell ref="H31:H33"/>
    <mergeCell ref="H34:H36"/>
    <mergeCell ref="H37:H39"/>
    <mergeCell ref="H40:H42"/>
    <mergeCell ref="F76:F78"/>
    <mergeCell ref="G4:G9"/>
    <mergeCell ref="G10:G12"/>
    <mergeCell ref="G13:G18"/>
    <mergeCell ref="G19:G21"/>
    <mergeCell ref="G22:G27"/>
    <mergeCell ref="G28:G30"/>
    <mergeCell ref="G31:G33"/>
    <mergeCell ref="G34:G36"/>
    <mergeCell ref="G37:G39"/>
    <mergeCell ref="G40:G42"/>
    <mergeCell ref="G43:G45"/>
    <mergeCell ref="G46:G48"/>
    <mergeCell ref="G49:G54"/>
    <mergeCell ref="G55:G57"/>
    <mergeCell ref="G58:G63"/>
    <mergeCell ref="G64:G66"/>
    <mergeCell ref="G67:G69"/>
    <mergeCell ref="G70:G72"/>
    <mergeCell ref="G73:G75"/>
    <mergeCell ref="G76:G78"/>
    <mergeCell ref="F43:F45"/>
    <mergeCell ref="F46:F48"/>
    <mergeCell ref="F49:F54"/>
    <mergeCell ref="F55:F57"/>
    <mergeCell ref="F58:F63"/>
    <mergeCell ref="F64:F66"/>
    <mergeCell ref="F67:F69"/>
    <mergeCell ref="F70:F72"/>
    <mergeCell ref="F73:F75"/>
    <mergeCell ref="F10:F12"/>
    <mergeCell ref="F13:F18"/>
    <mergeCell ref="F19:F21"/>
    <mergeCell ref="F22:F27"/>
    <mergeCell ref="F28:F30"/>
    <mergeCell ref="F31:F33"/>
    <mergeCell ref="F34:F36"/>
    <mergeCell ref="F37:F39"/>
    <mergeCell ref="F40:F42"/>
    <mergeCell ref="D76:D78"/>
    <mergeCell ref="E2:E3"/>
    <mergeCell ref="E4:E9"/>
    <mergeCell ref="E10:E12"/>
    <mergeCell ref="E13:E18"/>
    <mergeCell ref="E19:E21"/>
    <mergeCell ref="E22:E27"/>
    <mergeCell ref="E28:E30"/>
    <mergeCell ref="E31:E33"/>
    <mergeCell ref="E34:E36"/>
    <mergeCell ref="E37:E39"/>
    <mergeCell ref="E40:E42"/>
    <mergeCell ref="E43:E45"/>
    <mergeCell ref="E46:E48"/>
    <mergeCell ref="E49:E54"/>
    <mergeCell ref="E55:E57"/>
    <mergeCell ref="E58:E63"/>
    <mergeCell ref="E64:E66"/>
    <mergeCell ref="E67:E69"/>
    <mergeCell ref="E70:E72"/>
    <mergeCell ref="E73:E75"/>
    <mergeCell ref="E76:E78"/>
    <mergeCell ref="D43:D45"/>
    <mergeCell ref="D46:D48"/>
    <mergeCell ref="D55:D57"/>
    <mergeCell ref="D58:D63"/>
    <mergeCell ref="D64:D66"/>
    <mergeCell ref="D67:D69"/>
    <mergeCell ref="D70:D72"/>
    <mergeCell ref="D73:D75"/>
    <mergeCell ref="D10:D12"/>
    <mergeCell ref="D13:D18"/>
    <mergeCell ref="D19:D21"/>
    <mergeCell ref="D22:D27"/>
    <mergeCell ref="D28:D30"/>
    <mergeCell ref="D31:D33"/>
    <mergeCell ref="D34:D36"/>
    <mergeCell ref="D37:D39"/>
    <mergeCell ref="D40:D42"/>
    <mergeCell ref="C10:C12"/>
    <mergeCell ref="C13:C18"/>
    <mergeCell ref="C19:C21"/>
    <mergeCell ref="C22:C27"/>
    <mergeCell ref="C28:C30"/>
    <mergeCell ref="C31:C33"/>
    <mergeCell ref="C34:C36"/>
    <mergeCell ref="C37:C39"/>
    <mergeCell ref="D49:D54"/>
    <mergeCell ref="C40:C42"/>
    <mergeCell ref="C43:C45"/>
    <mergeCell ref="C46:C48"/>
    <mergeCell ref="C49:C54"/>
    <mergeCell ref="C55:C57"/>
    <mergeCell ref="C58:C63"/>
    <mergeCell ref="C64:C66"/>
    <mergeCell ref="C67:C69"/>
    <mergeCell ref="C70:C72"/>
    <mergeCell ref="C73:C75"/>
    <mergeCell ref="C76:C78"/>
    <mergeCell ref="A76:A78"/>
    <mergeCell ref="B2:B3"/>
    <mergeCell ref="B4:B9"/>
    <mergeCell ref="B10:B12"/>
    <mergeCell ref="B13:B18"/>
    <mergeCell ref="B19:B21"/>
    <mergeCell ref="B22:B27"/>
    <mergeCell ref="B28:B30"/>
    <mergeCell ref="B31:B33"/>
    <mergeCell ref="B34:B36"/>
    <mergeCell ref="B37:B39"/>
    <mergeCell ref="B40:B42"/>
    <mergeCell ref="B43:B45"/>
    <mergeCell ref="B46:B48"/>
    <mergeCell ref="B49:B54"/>
    <mergeCell ref="B55:B57"/>
    <mergeCell ref="B58:B63"/>
    <mergeCell ref="B73:B75"/>
    <mergeCell ref="B76:B78"/>
    <mergeCell ref="A43:A45"/>
    <mergeCell ref="A46:A48"/>
    <mergeCell ref="A49:A54"/>
    <mergeCell ref="A55:A57"/>
    <mergeCell ref="A58:A63"/>
    <mergeCell ref="A64:A66"/>
    <mergeCell ref="A67:A69"/>
    <mergeCell ref="A70:A72"/>
    <mergeCell ref="A73:A75"/>
    <mergeCell ref="A22:A27"/>
    <mergeCell ref="A28:A30"/>
    <mergeCell ref="A31:A33"/>
    <mergeCell ref="A34:A36"/>
    <mergeCell ref="A37:A39"/>
    <mergeCell ref="A40:A42"/>
    <mergeCell ref="B64:B66"/>
    <mergeCell ref="B67:B69"/>
    <mergeCell ref="B70:B72"/>
    <mergeCell ref="A80:V80"/>
    <mergeCell ref="B1:V1"/>
    <mergeCell ref="C2:D2"/>
    <mergeCell ref="G2:H2"/>
    <mergeCell ref="I2:J2"/>
    <mergeCell ref="K2:L2"/>
    <mergeCell ref="M2:Q2"/>
    <mergeCell ref="R2:T2"/>
    <mergeCell ref="A2:A3"/>
    <mergeCell ref="A4:A9"/>
    <mergeCell ref="D4:D9"/>
    <mergeCell ref="F2:F3"/>
    <mergeCell ref="F4:F9"/>
    <mergeCell ref="H4:H9"/>
    <mergeCell ref="J4:J9"/>
    <mergeCell ref="L4:L9"/>
    <mergeCell ref="N4:N9"/>
    <mergeCell ref="P4:P9"/>
    <mergeCell ref="R4:R9"/>
    <mergeCell ref="S4:S9"/>
    <mergeCell ref="C4:C9"/>
    <mergeCell ref="A10:A12"/>
    <mergeCell ref="A13:A18"/>
    <mergeCell ref="A19:A21"/>
  </mergeCells>
  <phoneticPr fontId="9" type="noConversion"/>
  <printOptions horizontalCentered="1"/>
  <pageMargins left="0.27500000000000002" right="0.35416666666666702" top="0.51180555555555596" bottom="0.35416666666666702" header="0.51180555555555596" footer="0.47222222222222199"/>
  <pageSetup paperSize="9" scale="63" fitToHeight="0" orientation="landscape" r:id="rId1"/>
  <rowBreaks count="1" manualBreakCount="1">
    <brk id="42" max="16383" man="1"/>
  </rowBreaks>
  <colBreaks count="1" manualBreakCount="1">
    <brk id="2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D15" sqref="D15"/>
    </sheetView>
  </sheetViews>
  <sheetFormatPr defaultColWidth="9" defaultRowHeight="14" x14ac:dyDescent="0.25"/>
  <sheetData>
    <row r="1" spans="1:4" x14ac:dyDescent="0.25">
      <c r="A1" t="s">
        <v>47</v>
      </c>
      <c r="B1" t="s">
        <v>48</v>
      </c>
      <c r="C1" t="s">
        <v>49</v>
      </c>
    </row>
    <row r="2" spans="1:4" x14ac:dyDescent="0.25">
      <c r="A2">
        <v>22</v>
      </c>
      <c r="B2">
        <v>12</v>
      </c>
      <c r="C2">
        <f>SUM(A2:B2)</f>
        <v>34</v>
      </c>
      <c r="D2">
        <f>5/160*C2</f>
        <v>1.0625</v>
      </c>
    </row>
    <row r="3" spans="1:4" x14ac:dyDescent="0.25">
      <c r="A3">
        <v>26</v>
      </c>
      <c r="B3">
        <v>11</v>
      </c>
      <c r="C3">
        <f>SUM(A3:B3)</f>
        <v>37</v>
      </c>
      <c r="D3">
        <f>5/160*C3</f>
        <v>1.15625</v>
      </c>
    </row>
    <row r="4" spans="1:4" x14ac:dyDescent="0.25">
      <c r="A4">
        <v>9</v>
      </c>
      <c r="B4">
        <v>8</v>
      </c>
      <c r="C4">
        <f>SUM(A4:B4)</f>
        <v>17</v>
      </c>
      <c r="D4">
        <f>5/160*C4</f>
        <v>0.53125</v>
      </c>
    </row>
    <row r="5" spans="1:4" x14ac:dyDescent="0.25">
      <c r="A5">
        <v>24</v>
      </c>
      <c r="B5">
        <v>15</v>
      </c>
      <c r="C5">
        <f>SUM(A5:B5)</f>
        <v>39</v>
      </c>
      <c r="D5">
        <f>5/160*C5</f>
        <v>1.21875</v>
      </c>
    </row>
    <row r="6" spans="1:4" x14ac:dyDescent="0.25">
      <c r="A6">
        <v>21</v>
      </c>
      <c r="B6">
        <v>12</v>
      </c>
      <c r="C6">
        <f>SUM(A6:B6)</f>
        <v>33</v>
      </c>
      <c r="D6">
        <f>5/160*C6</f>
        <v>1.03125</v>
      </c>
    </row>
    <row r="7" spans="1:4" x14ac:dyDescent="0.25">
      <c r="C7">
        <f>SUM(C2:C6)</f>
        <v>160</v>
      </c>
    </row>
  </sheetData>
  <phoneticPr fontId="9" type="noConversion"/>
  <pageMargins left="0.75" right="0.75" top="1" bottom="1" header="0.5" footer="0.5"/>
  <pageSetup orientation="portrait" horizontalDpi="200" verticalDpi="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婷婷二宝</dc:creator>
  <cp:lastModifiedBy>wang'jun</cp:lastModifiedBy>
  <cp:lastPrinted>2022-09-04T01:20:53Z</cp:lastPrinted>
  <dcterms:created xsi:type="dcterms:W3CDTF">2020-08-26T03:22:00Z</dcterms:created>
  <dcterms:modified xsi:type="dcterms:W3CDTF">2022-09-04T01:51:37Z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2052-11.1.0.12156</vt:lpwstr>
  </property>
  <property fmtid="{D5CDD505-2E9C-101B-9397-08002B2CF9AE}" pid="3" name="KSOReadingLayout">
    <vt:bool>true</vt:bool>
  </property>
  <property fmtid="{D5CDD505-2E9C-101B-9397-08002B2CF9AE}" pid="4" name="ICV">
    <vt:lpwstr>15E14BABE96240C99116A899B2500333</vt:lpwstr>
  </property>
</Properties>
</file>