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84598F4-AEA0-4CAF-8792-424E4A22F5A5}" xr6:coauthVersionLast="47" xr6:coauthVersionMax="47" xr10:uidLastSave="{00000000-0000-0000-0000-000000000000}"/>
  <bookViews>
    <workbookView xWindow="444" yWindow="1200" windowWidth="22416" windowHeight="11136" xr2:uid="{00000000-000D-0000-FFFF-FFFF00000000}"/>
  </bookViews>
  <sheets>
    <sheet name="指标" sheetId="1" r:id="rId1"/>
  </sheets>
  <definedNames>
    <definedName name="_xlnm.Print_Area" localSheetId="0">指标!$A$1:$S$89</definedName>
    <definedName name="_xlnm.Print_Titles" localSheetId="0">指标!$1:$3</definedName>
  </definedNames>
  <calcPr calcId="181029"/>
</workbook>
</file>

<file path=xl/calcChain.xml><?xml version="1.0" encoding="utf-8"?>
<calcChain xmlns="http://schemas.openxmlformats.org/spreadsheetml/2006/main">
  <c r="C85" i="1" l="1"/>
  <c r="P88" i="1"/>
  <c r="S88" i="1"/>
  <c r="D64" i="1" l="1"/>
  <c r="D55" i="1"/>
  <c r="D31" i="1"/>
  <c r="D25" i="1"/>
  <c r="D16" i="1"/>
  <c r="D10" i="1"/>
  <c r="D4" i="1"/>
  <c r="C37" i="1"/>
  <c r="C4" i="1"/>
  <c r="C10" i="1"/>
  <c r="C82" i="1"/>
  <c r="C79" i="1"/>
  <c r="C76" i="1"/>
  <c r="C73" i="1"/>
  <c r="C70" i="1"/>
  <c r="C64" i="1"/>
  <c r="C61" i="1"/>
  <c r="C55" i="1"/>
  <c r="C52" i="1"/>
  <c r="C49" i="1"/>
  <c r="C46" i="1"/>
  <c r="C43" i="1"/>
  <c r="C40" i="1"/>
  <c r="C31" i="1"/>
  <c r="C25" i="1"/>
  <c r="C22" i="1"/>
  <c r="C16" i="1"/>
  <c r="C88" i="1" l="1"/>
  <c r="E88" i="1" l="1"/>
  <c r="F88" i="1"/>
  <c r="G88" i="1"/>
  <c r="H88" i="1"/>
  <c r="I88" i="1"/>
  <c r="J88" i="1"/>
  <c r="L88" i="1"/>
  <c r="K88" i="1"/>
  <c r="N37" i="1" l="1"/>
  <c r="O37" i="1" s="1"/>
  <c r="Q37" i="1" s="1"/>
  <c r="N31" i="1"/>
  <c r="O31" i="1" s="1"/>
  <c r="Q31" i="1" s="1"/>
  <c r="N16" i="1"/>
  <c r="O16" i="1" s="1"/>
  <c r="Q16" i="1" s="1"/>
  <c r="N4" i="1"/>
  <c r="N85" i="1"/>
  <c r="O85" i="1" s="1"/>
  <c r="Q85" i="1" s="1"/>
  <c r="N10" i="1"/>
  <c r="O10" i="1" s="1"/>
  <c r="Q10" i="1" s="1"/>
  <c r="N82" i="1"/>
  <c r="O82" i="1" s="1"/>
  <c r="Q82" i="1" s="1"/>
  <c r="N79" i="1"/>
  <c r="O79" i="1" s="1"/>
  <c r="Q79" i="1" s="1"/>
  <c r="N76" i="1"/>
  <c r="O76" i="1" s="1"/>
  <c r="Q76" i="1" s="1"/>
  <c r="N61" i="1"/>
  <c r="O61" i="1" s="1"/>
  <c r="Q61" i="1" s="1"/>
  <c r="N73" i="1"/>
  <c r="O73" i="1" s="1"/>
  <c r="Q73" i="1" s="1"/>
  <c r="N55" i="1"/>
  <c r="O55" i="1" s="1"/>
  <c r="Q55" i="1" s="1"/>
  <c r="N22" i="1"/>
  <c r="O22" i="1" s="1"/>
  <c r="Q22" i="1" s="1"/>
  <c r="N52" i="1"/>
  <c r="O52" i="1" s="1"/>
  <c r="Q52" i="1" s="1"/>
  <c r="N49" i="1"/>
  <c r="O49" i="1" s="1"/>
  <c r="Q49" i="1" s="1"/>
  <c r="N25" i="1"/>
  <c r="O25" i="1" s="1"/>
  <c r="Q25" i="1" s="1"/>
  <c r="N64" i="1"/>
  <c r="O64" i="1" s="1"/>
  <c r="Q64" i="1" s="1"/>
  <c r="N46" i="1"/>
  <c r="O46" i="1" s="1"/>
  <c r="Q46" i="1" s="1"/>
  <c r="N43" i="1"/>
  <c r="O43" i="1" s="1"/>
  <c r="Q43" i="1" s="1"/>
  <c r="N40" i="1"/>
  <c r="O40" i="1" s="1"/>
  <c r="Q40" i="1" s="1"/>
  <c r="N70" i="1"/>
  <c r="O70" i="1" s="1"/>
  <c r="Q70" i="1" s="1"/>
  <c r="D88" i="1"/>
  <c r="N88" i="1" l="1"/>
  <c r="O4" i="1"/>
  <c r="Q4" i="1" s="1"/>
</calcChain>
</file>

<file path=xl/sharedStrings.xml><?xml version="1.0" encoding="utf-8"?>
<sst xmlns="http://schemas.openxmlformats.org/spreadsheetml/2006/main" count="131" uniqueCount="50">
  <si>
    <t>序号</t>
  </si>
  <si>
    <t>学院</t>
  </si>
  <si>
    <t>硕士国家奖学金核算</t>
  </si>
  <si>
    <t>硕士</t>
  </si>
  <si>
    <t>博士</t>
  </si>
  <si>
    <t>资源环境与安全工程学院</t>
  </si>
  <si>
    <t>博士一等</t>
  </si>
  <si>
    <t>博士二等</t>
  </si>
  <si>
    <t>博士三等</t>
  </si>
  <si>
    <t>硕士一等</t>
  </si>
  <si>
    <t>硕士二等</t>
  </si>
  <si>
    <t>硕士三等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</si>
  <si>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</si>
  <si>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</si>
  <si>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</si>
  <si>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</si>
  <si>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</si>
  <si>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数学与计算科学学院</t>
  </si>
  <si>
    <t>物理与电子科学学院</t>
  </si>
  <si>
    <t>生命科学与健康学院</t>
  </si>
  <si>
    <t>建筑与艺术设计学院</t>
  </si>
  <si>
    <t>人文学院</t>
  </si>
  <si>
    <t>外国语学院</t>
  </si>
  <si>
    <t>马克思主义学院</t>
  </si>
  <si>
    <t>教育学院</t>
  </si>
  <si>
    <t>商学院</t>
  </si>
  <si>
    <t>齐白石艺术学院</t>
  </si>
  <si>
    <t>体育学院</t>
  </si>
  <si>
    <t>法学与公共管理学院</t>
  </si>
  <si>
    <t>材料科学与工程学院</t>
  </si>
  <si>
    <t>地球科学与空间信息工程学院</t>
  </si>
  <si>
    <t>合计</t>
  </si>
  <si>
    <t>2023年湖南科技大学研究生非2023级奖学金指标分配一览表</t>
    <phoneticPr fontId="8" type="noConversion"/>
  </si>
  <si>
    <t>全日制学制内总人数（非2023级）</t>
    <phoneticPr fontId="8" type="noConversion"/>
  </si>
  <si>
    <t>20级硕师计划人数</t>
    <phoneticPr fontId="8" type="noConversion"/>
  </si>
  <si>
    <t>20级博士人数</t>
    <phoneticPr fontId="8" type="noConversion"/>
  </si>
  <si>
    <t>21级人数</t>
    <phoneticPr fontId="8" type="noConversion"/>
  </si>
  <si>
    <t>22级人数</t>
    <phoneticPr fontId="8" type="noConversion"/>
  </si>
  <si>
    <t>23级人数</t>
    <phoneticPr fontId="8" type="noConversion"/>
  </si>
  <si>
    <t>黎锦晖音乐学院</t>
    <phoneticPr fontId="8" type="noConversion"/>
  </si>
  <si>
    <t>2023年硕士国奖指标</t>
    <phoneticPr fontId="8" type="noConversion"/>
  </si>
  <si>
    <t>22年结余+23年指标</t>
    <phoneticPr fontId="8" type="noConversion"/>
  </si>
  <si>
    <t>2023年硕士国奖名额</t>
    <phoneticPr fontId="8" type="noConversion"/>
  </si>
  <si>
    <t>非23级学业奖学金指标</t>
    <phoneticPr fontId="8" type="noConversion"/>
  </si>
  <si>
    <t>博士一等</t>
    <phoneticPr fontId="8" type="noConversion"/>
  </si>
  <si>
    <t>博士二等</t>
    <phoneticPr fontId="8" type="noConversion"/>
  </si>
  <si>
    <t>博士三等</t>
    <phoneticPr fontId="8" type="noConversion"/>
  </si>
  <si>
    <t>注：1.全日制学制内总人数（非2023级）列包括全日制学制内具有中华人民共和国国籍的20级硕师计划，20级博士，21级和22级博士、硕士总人数。
    2.非2023级学业奖学金指标列不含21级，22级“硕师计划”教育硕士人数。</t>
    <phoneticPr fontId="8" type="noConversion"/>
  </si>
  <si>
    <t>2022年硕士国奖指标结余</t>
    <phoneticPr fontId="8" type="noConversion"/>
  </si>
  <si>
    <t>2023年硕士国奖指标结余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</si>
</sst>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0_ "/>
    <numFmt numFmtId="178" formatCode="0_);[Red]\(0\)"/>
  </numFmts>
  <fonts count="12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8" fontId="6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78" fontId="6" fillId="2" borderId="2" xfId="0" applyNumberFormat="1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8" fontId="6" fillId="0" borderId="2" xfId="0" applyNumberFormat="1" applyFont="1" applyBorder="1" applyAlignment="1" applyProtection="1">
      <alignment horizontal="center" vertical="center" wrapText="1"/>
      <protection locked="0"/>
    </xf>
    <xf numFmtId="178" fontId="6" fillId="0" borderId="4" xfId="0" applyNumberFormat="1" applyFont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177" fontId="6" fillId="0" borderId="4" xfId="0" applyNumberFormat="1" applyFont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306516</xdr:colOff>
      <xdr:row>22</xdr:row>
      <xdr:rowOff>40502</xdr:rowOff>
    </xdr:from>
    <xdr:ext cx="65" cy="172227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77275" y="5777230"/>
          <a:ext cx="0" cy="172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view="pageBreakPreview" zoomScale="70" zoomScaleNormal="83" zoomScaleSheetLayoutView="70" workbookViewId="0">
      <pane ySplit="3" topLeftCell="A16" activePane="bottomLeft" state="frozen"/>
      <selection pane="bottomLeft" activeCell="K52" sqref="K52:K54"/>
    </sheetView>
  </sheetViews>
  <sheetFormatPr defaultColWidth="9" defaultRowHeight="14.4" x14ac:dyDescent="0.25"/>
  <cols>
    <col min="1" max="1" width="6.33203125" customWidth="1"/>
    <col min="2" max="2" width="18.33203125" customWidth="1"/>
    <col min="3" max="3" width="8.21875" customWidth="1"/>
    <col min="4" max="12" width="6.77734375" customWidth="1"/>
    <col min="13" max="13" width="12.109375" customWidth="1"/>
    <col min="14" max="14" width="13.109375" customWidth="1"/>
    <col min="15" max="15" width="13.21875" customWidth="1"/>
    <col min="16" max="16" width="12.88671875" style="3" customWidth="1"/>
    <col min="17" max="17" width="15.77734375" customWidth="1"/>
    <col min="18" max="18" width="14.44140625" customWidth="1"/>
    <col min="19" max="19" width="13.21875" customWidth="1"/>
    <col min="21" max="21" width="28.77734375" customWidth="1"/>
  </cols>
  <sheetData>
    <row r="1" spans="1:23" s="1" customFormat="1" ht="39" customHeight="1" x14ac:dyDescent="0.25">
      <c r="B1" s="28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3" s="2" customFormat="1" ht="49.2" customHeight="1" x14ac:dyDescent="0.25">
      <c r="A2" s="40" t="s">
        <v>0</v>
      </c>
      <c r="B2" s="50" t="s">
        <v>1</v>
      </c>
      <c r="C2" s="29" t="s">
        <v>33</v>
      </c>
      <c r="D2" s="30"/>
      <c r="E2" s="30" t="s">
        <v>34</v>
      </c>
      <c r="F2" s="45" t="s">
        <v>35</v>
      </c>
      <c r="G2" s="30" t="s">
        <v>36</v>
      </c>
      <c r="H2" s="30"/>
      <c r="I2" s="30" t="s">
        <v>37</v>
      </c>
      <c r="J2" s="30"/>
      <c r="K2" s="31" t="s">
        <v>38</v>
      </c>
      <c r="L2" s="32"/>
      <c r="M2" s="30" t="s">
        <v>2</v>
      </c>
      <c r="N2" s="30"/>
      <c r="O2" s="30"/>
      <c r="P2" s="30"/>
      <c r="Q2" s="30"/>
      <c r="R2" s="30" t="s">
        <v>43</v>
      </c>
      <c r="S2" s="30"/>
    </row>
    <row r="3" spans="1:23" s="2" customFormat="1" ht="47.4" customHeight="1" x14ac:dyDescent="0.25">
      <c r="A3" s="40"/>
      <c r="B3" s="50"/>
      <c r="C3" s="4" t="s">
        <v>3</v>
      </c>
      <c r="D3" s="4" t="s">
        <v>4</v>
      </c>
      <c r="E3" s="30"/>
      <c r="F3" s="46"/>
      <c r="G3" s="4" t="s">
        <v>3</v>
      </c>
      <c r="H3" s="4" t="s">
        <v>4</v>
      </c>
      <c r="I3" s="4" t="s">
        <v>3</v>
      </c>
      <c r="J3" s="4" t="s">
        <v>4</v>
      </c>
      <c r="K3" s="4" t="s">
        <v>3</v>
      </c>
      <c r="L3" s="4" t="s">
        <v>4</v>
      </c>
      <c r="M3" s="4" t="s">
        <v>48</v>
      </c>
      <c r="N3" s="4" t="s">
        <v>40</v>
      </c>
      <c r="O3" s="4" t="s">
        <v>41</v>
      </c>
      <c r="P3" s="7" t="s">
        <v>42</v>
      </c>
      <c r="Q3" s="4" t="s">
        <v>49</v>
      </c>
      <c r="R3" s="30"/>
      <c r="S3" s="30"/>
      <c r="U3" s="17"/>
      <c r="V3" s="17"/>
      <c r="W3" s="17"/>
    </row>
    <row r="4" spans="1:23" ht="18" customHeight="1" x14ac:dyDescent="0.25">
      <c r="A4" s="41">
        <v>1</v>
      </c>
      <c r="B4" s="51" t="s">
        <v>5</v>
      </c>
      <c r="C4" s="42">
        <f>SUM(G4,I4)</f>
        <v>174</v>
      </c>
      <c r="D4" s="42">
        <f>SUM(F4,H4,J4)</f>
        <v>39</v>
      </c>
      <c r="E4" s="42"/>
      <c r="F4" s="42">
        <v>12</v>
      </c>
      <c r="G4" s="42">
        <v>81</v>
      </c>
      <c r="H4" s="42">
        <v>12</v>
      </c>
      <c r="I4" s="42">
        <v>93</v>
      </c>
      <c r="J4" s="42">
        <v>15</v>
      </c>
      <c r="K4" s="25">
        <v>101</v>
      </c>
      <c r="L4" s="25">
        <v>17</v>
      </c>
      <c r="M4" s="47">
        <v>0.47284817856390848</v>
      </c>
      <c r="N4" s="47">
        <f>64/(E88+G88+I88+K88)*(G4+I4+K4)</f>
        <v>3.4714003944773175</v>
      </c>
      <c r="O4" s="47">
        <f>M4+N4</f>
        <v>3.944248573041226</v>
      </c>
      <c r="P4" s="33">
        <v>4</v>
      </c>
      <c r="Q4" s="39">
        <f>O4-P4</f>
        <v>-5.5751426958773997E-2</v>
      </c>
      <c r="R4" s="5" t="s">
        <v>6</v>
      </c>
      <c r="S4" s="8">
        <v>10</v>
      </c>
    </row>
    <row r="5" spans="1:23" ht="18" customHeight="1" x14ac:dyDescent="0.25">
      <c r="A5" s="41"/>
      <c r="B5" s="51"/>
      <c r="C5" s="43"/>
      <c r="D5" s="43"/>
      <c r="E5" s="43"/>
      <c r="F5" s="43"/>
      <c r="G5" s="43"/>
      <c r="H5" s="43"/>
      <c r="I5" s="43"/>
      <c r="J5" s="43"/>
      <c r="K5" s="26"/>
      <c r="L5" s="26"/>
      <c r="M5" s="48"/>
      <c r="N5" s="48"/>
      <c r="O5" s="48"/>
      <c r="P5" s="34"/>
      <c r="Q5" s="39"/>
      <c r="R5" s="5" t="s">
        <v>7</v>
      </c>
      <c r="S5" s="8">
        <v>23</v>
      </c>
    </row>
    <row r="6" spans="1:23" ht="18" customHeight="1" x14ac:dyDescent="0.25">
      <c r="A6" s="41"/>
      <c r="B6" s="51"/>
      <c r="C6" s="43"/>
      <c r="D6" s="43"/>
      <c r="E6" s="43"/>
      <c r="F6" s="43"/>
      <c r="G6" s="43"/>
      <c r="H6" s="43"/>
      <c r="I6" s="43"/>
      <c r="J6" s="43"/>
      <c r="K6" s="26"/>
      <c r="L6" s="26"/>
      <c r="M6" s="48"/>
      <c r="N6" s="48"/>
      <c r="O6" s="48"/>
      <c r="P6" s="34"/>
      <c r="Q6" s="39"/>
      <c r="R6" s="5" t="s">
        <v>8</v>
      </c>
      <c r="S6" s="8">
        <v>6</v>
      </c>
    </row>
    <row r="7" spans="1:23" ht="18" customHeight="1" x14ac:dyDescent="0.25">
      <c r="A7" s="41"/>
      <c r="B7" s="51"/>
      <c r="C7" s="43"/>
      <c r="D7" s="43"/>
      <c r="E7" s="43"/>
      <c r="F7" s="43"/>
      <c r="G7" s="43"/>
      <c r="H7" s="43"/>
      <c r="I7" s="43"/>
      <c r="J7" s="43"/>
      <c r="K7" s="26"/>
      <c r="L7" s="26"/>
      <c r="M7" s="48"/>
      <c r="N7" s="48"/>
      <c r="O7" s="48"/>
      <c r="P7" s="34"/>
      <c r="Q7" s="39"/>
      <c r="R7" s="5" t="s">
        <v>9</v>
      </c>
      <c r="S7" s="8">
        <v>44</v>
      </c>
    </row>
    <row r="8" spans="1:23" ht="18" customHeight="1" x14ac:dyDescent="0.25">
      <c r="A8" s="41"/>
      <c r="B8" s="51"/>
      <c r="C8" s="43"/>
      <c r="D8" s="43"/>
      <c r="E8" s="43"/>
      <c r="F8" s="43"/>
      <c r="G8" s="43"/>
      <c r="H8" s="43"/>
      <c r="I8" s="43"/>
      <c r="J8" s="43"/>
      <c r="K8" s="26"/>
      <c r="L8" s="26"/>
      <c r="M8" s="48"/>
      <c r="N8" s="48"/>
      <c r="O8" s="48"/>
      <c r="P8" s="34"/>
      <c r="Q8" s="39"/>
      <c r="R8" s="5" t="s">
        <v>10</v>
      </c>
      <c r="S8" s="8">
        <v>61</v>
      </c>
    </row>
    <row r="9" spans="1:23" ht="18" customHeight="1" x14ac:dyDescent="0.25">
      <c r="A9" s="41"/>
      <c r="B9" s="51"/>
      <c r="C9" s="44"/>
      <c r="D9" s="44"/>
      <c r="E9" s="44"/>
      <c r="F9" s="44"/>
      <c r="G9" s="44"/>
      <c r="H9" s="44"/>
      <c r="I9" s="44"/>
      <c r="J9" s="44"/>
      <c r="K9" s="27"/>
      <c r="L9" s="27"/>
      <c r="M9" s="49"/>
      <c r="N9" s="49"/>
      <c r="O9" s="49"/>
      <c r="P9" s="35"/>
      <c r="Q9" s="39"/>
      <c r="R9" s="5" t="s">
        <v>11</v>
      </c>
      <c r="S9" s="8">
        <v>34</v>
      </c>
    </row>
    <row r="10" spans="1:23" ht="18" customHeight="1" x14ac:dyDescent="0.25">
      <c r="A10" s="59">
        <v>2</v>
      </c>
      <c r="B10" s="25" t="s">
        <v>12</v>
      </c>
      <c r="C10" s="25">
        <f>SUM(G10,I10)</f>
        <v>279</v>
      </c>
      <c r="D10" s="25">
        <f>SUM(H10,J10,F10)</f>
        <v>5</v>
      </c>
      <c r="E10" s="25"/>
      <c r="F10" s="25">
        <v>0</v>
      </c>
      <c r="G10" s="25">
        <v>132</v>
      </c>
      <c r="H10" s="25">
        <v>0</v>
      </c>
      <c r="I10" s="25">
        <v>147</v>
      </c>
      <c r="J10" s="25">
        <v>5</v>
      </c>
      <c r="K10" s="25">
        <v>150</v>
      </c>
      <c r="L10" s="25">
        <v>7</v>
      </c>
      <c r="M10" s="36">
        <v>-6.2761002316277015E-2</v>
      </c>
      <c r="N10" s="47">
        <f>64/(E88+G88+I88+K88)*(G10+I10+K10)</f>
        <v>5.4153846153846148</v>
      </c>
      <c r="O10" s="36">
        <f>M10+N10</f>
        <v>5.3526236130683378</v>
      </c>
      <c r="P10" s="18">
        <v>5</v>
      </c>
      <c r="Q10" s="36">
        <f>O10-P10</f>
        <v>0.35262361306833778</v>
      </c>
      <c r="R10" s="6" t="s">
        <v>44</v>
      </c>
      <c r="S10" s="10">
        <v>1</v>
      </c>
    </row>
    <row r="11" spans="1:23" ht="18" customHeight="1" x14ac:dyDescent="0.25">
      <c r="A11" s="6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7"/>
      <c r="N11" s="48"/>
      <c r="O11" s="37"/>
      <c r="P11" s="19"/>
      <c r="Q11" s="37"/>
      <c r="R11" s="6" t="s">
        <v>45</v>
      </c>
      <c r="S11" s="10">
        <v>3</v>
      </c>
    </row>
    <row r="12" spans="1:23" ht="18" customHeight="1" x14ac:dyDescent="0.25">
      <c r="A12" s="6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7"/>
      <c r="N12" s="48"/>
      <c r="O12" s="37"/>
      <c r="P12" s="19"/>
      <c r="Q12" s="37"/>
      <c r="R12" s="6" t="s">
        <v>46</v>
      </c>
      <c r="S12" s="10">
        <v>1</v>
      </c>
    </row>
    <row r="13" spans="1:23" ht="18" customHeight="1" x14ac:dyDescent="0.25">
      <c r="A13" s="6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7"/>
      <c r="N13" s="48"/>
      <c r="O13" s="37"/>
      <c r="P13" s="19"/>
      <c r="Q13" s="37"/>
      <c r="R13" s="6" t="s">
        <v>9</v>
      </c>
      <c r="S13" s="10">
        <v>70</v>
      </c>
    </row>
    <row r="14" spans="1:23" ht="18" customHeight="1" x14ac:dyDescent="0.25">
      <c r="A14" s="6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7"/>
      <c r="N14" s="48"/>
      <c r="O14" s="37"/>
      <c r="P14" s="19"/>
      <c r="Q14" s="37"/>
      <c r="R14" s="6" t="s">
        <v>10</v>
      </c>
      <c r="S14" s="10">
        <v>98</v>
      </c>
    </row>
    <row r="15" spans="1:23" ht="18" customHeight="1" x14ac:dyDescent="0.25">
      <c r="A15" s="6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8"/>
      <c r="N15" s="49"/>
      <c r="O15" s="38"/>
      <c r="P15" s="20"/>
      <c r="Q15" s="38"/>
      <c r="R15" s="6" t="s">
        <v>11</v>
      </c>
      <c r="S15" s="10">
        <v>55</v>
      </c>
    </row>
    <row r="16" spans="1:23" ht="18" customHeight="1" x14ac:dyDescent="0.25">
      <c r="A16" s="41">
        <v>3</v>
      </c>
      <c r="B16" s="57" t="s">
        <v>13</v>
      </c>
      <c r="C16" s="25">
        <f>SUM(G16,I16)</f>
        <v>289</v>
      </c>
      <c r="D16" s="25">
        <f>SUM(F16,H16,J16)</f>
        <v>38</v>
      </c>
      <c r="E16" s="25"/>
      <c r="F16" s="25">
        <v>14</v>
      </c>
      <c r="G16" s="25">
        <v>146</v>
      </c>
      <c r="H16" s="25">
        <v>12</v>
      </c>
      <c r="I16" s="25">
        <v>143</v>
      </c>
      <c r="J16" s="25">
        <v>12</v>
      </c>
      <c r="K16" s="57">
        <v>153</v>
      </c>
      <c r="L16" s="25">
        <v>22</v>
      </c>
      <c r="M16" s="36">
        <v>-0.346072857443672</v>
      </c>
      <c r="N16" s="36">
        <f>64/(E88+G88+I88+K88)*(G16+I16+K16)</f>
        <v>5.5794871794871792</v>
      </c>
      <c r="O16" s="36">
        <f>M16+N16</f>
        <v>5.2334143220435072</v>
      </c>
      <c r="P16" s="18">
        <v>5</v>
      </c>
      <c r="Q16" s="21">
        <f>O16-P16</f>
        <v>0.23341432204350721</v>
      </c>
      <c r="R16" s="6" t="s">
        <v>6</v>
      </c>
      <c r="S16" s="10">
        <v>10</v>
      </c>
    </row>
    <row r="17" spans="1:19" ht="18" customHeight="1" x14ac:dyDescent="0.25">
      <c r="A17" s="41"/>
      <c r="B17" s="57"/>
      <c r="C17" s="26"/>
      <c r="D17" s="26"/>
      <c r="E17" s="26"/>
      <c r="F17" s="26"/>
      <c r="G17" s="26"/>
      <c r="H17" s="26"/>
      <c r="I17" s="26"/>
      <c r="J17" s="26"/>
      <c r="K17" s="57"/>
      <c r="L17" s="26"/>
      <c r="M17" s="37"/>
      <c r="N17" s="37"/>
      <c r="O17" s="37"/>
      <c r="P17" s="19"/>
      <c r="Q17" s="21"/>
      <c r="R17" s="6" t="s">
        <v>7</v>
      </c>
      <c r="S17" s="10">
        <v>23</v>
      </c>
    </row>
    <row r="18" spans="1:19" ht="18" customHeight="1" x14ac:dyDescent="0.25">
      <c r="A18" s="41"/>
      <c r="B18" s="57"/>
      <c r="C18" s="26"/>
      <c r="D18" s="26"/>
      <c r="E18" s="26"/>
      <c r="F18" s="26"/>
      <c r="G18" s="26"/>
      <c r="H18" s="26"/>
      <c r="I18" s="26"/>
      <c r="J18" s="26"/>
      <c r="K18" s="57"/>
      <c r="L18" s="26"/>
      <c r="M18" s="37"/>
      <c r="N18" s="37"/>
      <c r="O18" s="37"/>
      <c r="P18" s="19"/>
      <c r="Q18" s="21"/>
      <c r="R18" s="6" t="s">
        <v>8</v>
      </c>
      <c r="S18" s="10">
        <v>5</v>
      </c>
    </row>
    <row r="19" spans="1:19" ht="18" customHeight="1" x14ac:dyDescent="0.25">
      <c r="A19" s="41"/>
      <c r="B19" s="57"/>
      <c r="C19" s="26"/>
      <c r="D19" s="26"/>
      <c r="E19" s="26"/>
      <c r="F19" s="26"/>
      <c r="G19" s="26"/>
      <c r="H19" s="26"/>
      <c r="I19" s="26"/>
      <c r="J19" s="26"/>
      <c r="K19" s="57"/>
      <c r="L19" s="26"/>
      <c r="M19" s="37"/>
      <c r="N19" s="37"/>
      <c r="O19" s="37"/>
      <c r="P19" s="19"/>
      <c r="Q19" s="21"/>
      <c r="R19" s="6" t="s">
        <v>9</v>
      </c>
      <c r="S19" s="10">
        <v>73</v>
      </c>
    </row>
    <row r="20" spans="1:19" ht="18" customHeight="1" x14ac:dyDescent="0.25">
      <c r="A20" s="41"/>
      <c r="B20" s="57"/>
      <c r="C20" s="26"/>
      <c r="D20" s="26"/>
      <c r="E20" s="26"/>
      <c r="F20" s="26"/>
      <c r="G20" s="26"/>
      <c r="H20" s="26"/>
      <c r="I20" s="26"/>
      <c r="J20" s="26"/>
      <c r="K20" s="57"/>
      <c r="L20" s="26"/>
      <c r="M20" s="37"/>
      <c r="N20" s="37"/>
      <c r="O20" s="37"/>
      <c r="P20" s="19"/>
      <c r="Q20" s="21"/>
      <c r="R20" s="6" t="s">
        <v>10</v>
      </c>
      <c r="S20" s="10">
        <v>101</v>
      </c>
    </row>
    <row r="21" spans="1:19" ht="18" customHeight="1" x14ac:dyDescent="0.25">
      <c r="A21" s="41"/>
      <c r="B21" s="57"/>
      <c r="C21" s="27"/>
      <c r="D21" s="27"/>
      <c r="E21" s="27"/>
      <c r="F21" s="27"/>
      <c r="G21" s="27"/>
      <c r="H21" s="27"/>
      <c r="I21" s="27"/>
      <c r="J21" s="27"/>
      <c r="K21" s="57"/>
      <c r="L21" s="27"/>
      <c r="M21" s="38"/>
      <c r="N21" s="38"/>
      <c r="O21" s="38"/>
      <c r="P21" s="20"/>
      <c r="Q21" s="21"/>
      <c r="R21" s="6" t="s">
        <v>11</v>
      </c>
      <c r="S21" s="10">
        <v>58</v>
      </c>
    </row>
    <row r="22" spans="1:19" ht="18" customHeight="1" x14ac:dyDescent="0.25">
      <c r="A22" s="41">
        <v>4</v>
      </c>
      <c r="B22" s="57" t="s">
        <v>14</v>
      </c>
      <c r="C22" s="25">
        <f>SUM(G22,I22)</f>
        <v>153</v>
      </c>
      <c r="D22" s="25">
        <v>0</v>
      </c>
      <c r="E22" s="25"/>
      <c r="F22" s="25">
        <v>0</v>
      </c>
      <c r="G22" s="25">
        <v>67</v>
      </c>
      <c r="H22" s="25">
        <v>0</v>
      </c>
      <c r="I22" s="25">
        <v>86</v>
      </c>
      <c r="J22" s="25">
        <v>0</v>
      </c>
      <c r="K22" s="57">
        <v>91</v>
      </c>
      <c r="L22" s="25">
        <v>0</v>
      </c>
      <c r="M22" s="36">
        <v>0.30066835123183822</v>
      </c>
      <c r="N22" s="36">
        <f>64/(E88+G88+I88+K88)*(G22+I22+K22)</f>
        <v>3.0800788954635108</v>
      </c>
      <c r="O22" s="36">
        <f>M22+N22</f>
        <v>3.380747246695349</v>
      </c>
      <c r="P22" s="18">
        <v>3</v>
      </c>
      <c r="Q22" s="21">
        <f>O22-P22</f>
        <v>0.38074724669534898</v>
      </c>
      <c r="R22" s="6" t="s">
        <v>9</v>
      </c>
      <c r="S22" s="10">
        <v>38</v>
      </c>
    </row>
    <row r="23" spans="1:19" ht="18" customHeight="1" x14ac:dyDescent="0.25">
      <c r="A23" s="41"/>
      <c r="B23" s="57"/>
      <c r="C23" s="26"/>
      <c r="D23" s="26"/>
      <c r="E23" s="26"/>
      <c r="F23" s="26"/>
      <c r="G23" s="26"/>
      <c r="H23" s="26"/>
      <c r="I23" s="26"/>
      <c r="J23" s="26"/>
      <c r="K23" s="57"/>
      <c r="L23" s="26"/>
      <c r="M23" s="37"/>
      <c r="N23" s="37"/>
      <c r="O23" s="37"/>
      <c r="P23" s="19"/>
      <c r="Q23" s="21"/>
      <c r="R23" s="6" t="s">
        <v>10</v>
      </c>
      <c r="S23" s="10">
        <v>54</v>
      </c>
    </row>
    <row r="24" spans="1:19" ht="18" customHeight="1" x14ac:dyDescent="0.25">
      <c r="A24" s="41"/>
      <c r="B24" s="57"/>
      <c r="C24" s="27"/>
      <c r="D24" s="27"/>
      <c r="E24" s="27"/>
      <c r="F24" s="27"/>
      <c r="G24" s="27"/>
      <c r="H24" s="27"/>
      <c r="I24" s="27"/>
      <c r="J24" s="27"/>
      <c r="K24" s="57"/>
      <c r="L24" s="26"/>
      <c r="M24" s="38"/>
      <c r="N24" s="37"/>
      <c r="O24" s="37"/>
      <c r="P24" s="20"/>
      <c r="Q24" s="21"/>
      <c r="R24" s="6" t="s">
        <v>11</v>
      </c>
      <c r="S24" s="10">
        <v>30</v>
      </c>
    </row>
    <row r="25" spans="1:19" ht="18" customHeight="1" x14ac:dyDescent="0.25">
      <c r="A25" s="41">
        <v>5</v>
      </c>
      <c r="B25" s="57" t="s">
        <v>15</v>
      </c>
      <c r="C25" s="54">
        <f>SUM(G25,I25)</f>
        <v>204</v>
      </c>
      <c r="D25" s="25">
        <f>SUM(F25,H25,J25)</f>
        <v>21</v>
      </c>
      <c r="E25" s="25"/>
      <c r="F25" s="25">
        <v>5</v>
      </c>
      <c r="G25" s="25">
        <v>99</v>
      </c>
      <c r="H25" s="25">
        <v>8</v>
      </c>
      <c r="I25" s="54">
        <v>105</v>
      </c>
      <c r="J25" s="25">
        <v>8</v>
      </c>
      <c r="K25" s="58">
        <v>111</v>
      </c>
      <c r="L25" s="25">
        <v>11</v>
      </c>
      <c r="M25" s="36">
        <v>0.14030659086123443</v>
      </c>
      <c r="N25" s="36">
        <f>64/(E88+G88+I88+K88)*(G25+I25+K25)</f>
        <v>3.9763313609467454</v>
      </c>
      <c r="O25" s="36">
        <f>M25+N25</f>
        <v>4.1166379518079799</v>
      </c>
      <c r="P25" s="18">
        <v>4</v>
      </c>
      <c r="Q25" s="21">
        <f>O25-P25</f>
        <v>0.11663795180797987</v>
      </c>
      <c r="R25" s="6" t="s">
        <v>6</v>
      </c>
      <c r="S25" s="10">
        <v>6</v>
      </c>
    </row>
    <row r="26" spans="1:19" ht="18" customHeight="1" x14ac:dyDescent="0.25">
      <c r="A26" s="41"/>
      <c r="B26" s="57"/>
      <c r="C26" s="55"/>
      <c r="D26" s="26"/>
      <c r="E26" s="26"/>
      <c r="F26" s="26"/>
      <c r="G26" s="26"/>
      <c r="H26" s="26"/>
      <c r="I26" s="55"/>
      <c r="J26" s="26"/>
      <c r="K26" s="58"/>
      <c r="L26" s="26"/>
      <c r="M26" s="37"/>
      <c r="N26" s="37"/>
      <c r="O26" s="37"/>
      <c r="P26" s="19"/>
      <c r="Q26" s="21"/>
      <c r="R26" s="6" t="s">
        <v>7</v>
      </c>
      <c r="S26" s="10">
        <v>13</v>
      </c>
    </row>
    <row r="27" spans="1:19" ht="18" customHeight="1" x14ac:dyDescent="0.25">
      <c r="A27" s="41"/>
      <c r="B27" s="57"/>
      <c r="C27" s="55"/>
      <c r="D27" s="26"/>
      <c r="E27" s="26"/>
      <c r="F27" s="26"/>
      <c r="G27" s="26"/>
      <c r="H27" s="26"/>
      <c r="I27" s="55"/>
      <c r="J27" s="26"/>
      <c r="K27" s="58"/>
      <c r="L27" s="26"/>
      <c r="M27" s="37"/>
      <c r="N27" s="37"/>
      <c r="O27" s="37"/>
      <c r="P27" s="19"/>
      <c r="Q27" s="21"/>
      <c r="R27" s="6" t="s">
        <v>8</v>
      </c>
      <c r="S27" s="10">
        <v>3</v>
      </c>
    </row>
    <row r="28" spans="1:19" ht="18" customHeight="1" x14ac:dyDescent="0.25">
      <c r="A28" s="41"/>
      <c r="B28" s="57"/>
      <c r="C28" s="55"/>
      <c r="D28" s="26"/>
      <c r="E28" s="26"/>
      <c r="F28" s="26"/>
      <c r="G28" s="26"/>
      <c r="H28" s="26"/>
      <c r="I28" s="55"/>
      <c r="J28" s="26"/>
      <c r="K28" s="58"/>
      <c r="L28" s="26"/>
      <c r="M28" s="37"/>
      <c r="N28" s="37"/>
      <c r="O28" s="37"/>
      <c r="P28" s="19"/>
      <c r="Q28" s="21"/>
      <c r="R28" s="6" t="s">
        <v>9</v>
      </c>
      <c r="S28" s="10">
        <v>51</v>
      </c>
    </row>
    <row r="29" spans="1:19" ht="18" customHeight="1" x14ac:dyDescent="0.25">
      <c r="A29" s="41"/>
      <c r="B29" s="57"/>
      <c r="C29" s="55"/>
      <c r="D29" s="26"/>
      <c r="E29" s="26"/>
      <c r="F29" s="26"/>
      <c r="G29" s="26"/>
      <c r="H29" s="26"/>
      <c r="I29" s="55"/>
      <c r="J29" s="26"/>
      <c r="K29" s="58"/>
      <c r="L29" s="26"/>
      <c r="M29" s="37"/>
      <c r="N29" s="37"/>
      <c r="O29" s="37"/>
      <c r="P29" s="19"/>
      <c r="Q29" s="21"/>
      <c r="R29" s="6" t="s">
        <v>10</v>
      </c>
      <c r="S29" s="10">
        <v>72</v>
      </c>
    </row>
    <row r="30" spans="1:19" ht="18" customHeight="1" x14ac:dyDescent="0.25">
      <c r="A30" s="41"/>
      <c r="B30" s="57"/>
      <c r="C30" s="56"/>
      <c r="D30" s="27"/>
      <c r="E30" s="27"/>
      <c r="F30" s="27"/>
      <c r="G30" s="27"/>
      <c r="H30" s="27"/>
      <c r="I30" s="56"/>
      <c r="J30" s="27"/>
      <c r="K30" s="58"/>
      <c r="L30" s="27"/>
      <c r="M30" s="38"/>
      <c r="N30" s="38"/>
      <c r="O30" s="38"/>
      <c r="P30" s="20"/>
      <c r="Q30" s="21"/>
      <c r="R30" s="6" t="s">
        <v>11</v>
      </c>
      <c r="S30" s="10">
        <v>41</v>
      </c>
    </row>
    <row r="31" spans="1:19" ht="18" customHeight="1" x14ac:dyDescent="0.25">
      <c r="A31" s="59">
        <v>6</v>
      </c>
      <c r="B31" s="54" t="s">
        <v>16</v>
      </c>
      <c r="C31" s="25">
        <f>SUM(G31,I31,E31)</f>
        <v>154</v>
      </c>
      <c r="D31" s="25">
        <f>SUM(F31,H31,J31,)</f>
        <v>5</v>
      </c>
      <c r="E31" s="25">
        <v>2</v>
      </c>
      <c r="F31" s="25">
        <v>0</v>
      </c>
      <c r="G31" s="25">
        <v>72</v>
      </c>
      <c r="H31" s="25">
        <v>0</v>
      </c>
      <c r="I31" s="25">
        <v>80</v>
      </c>
      <c r="J31" s="25">
        <v>5</v>
      </c>
      <c r="K31" s="25">
        <v>88</v>
      </c>
      <c r="L31" s="25">
        <v>7</v>
      </c>
      <c r="M31" s="36">
        <v>-0.4940530638029057</v>
      </c>
      <c r="N31" s="36">
        <f>64/(E88+G88+I88+K88)*(G31+I31+K31+E31)</f>
        <v>3.0548323471400392</v>
      </c>
      <c r="O31" s="36">
        <f>M31+N31</f>
        <v>2.5607792833371334</v>
      </c>
      <c r="P31" s="22">
        <v>3</v>
      </c>
      <c r="Q31" s="36">
        <f>O31-P31</f>
        <v>-0.43922071666286655</v>
      </c>
      <c r="R31" s="6" t="s">
        <v>44</v>
      </c>
      <c r="S31" s="10">
        <v>1</v>
      </c>
    </row>
    <row r="32" spans="1:19" ht="18" customHeight="1" x14ac:dyDescent="0.25">
      <c r="A32" s="60"/>
      <c r="B32" s="5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7"/>
      <c r="N32" s="37"/>
      <c r="O32" s="37"/>
      <c r="P32" s="23"/>
      <c r="Q32" s="37"/>
      <c r="R32" s="6" t="s">
        <v>45</v>
      </c>
      <c r="S32" s="10">
        <v>3</v>
      </c>
    </row>
    <row r="33" spans="1:19" ht="18" customHeight="1" x14ac:dyDescent="0.25">
      <c r="A33" s="60"/>
      <c r="B33" s="5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7"/>
      <c r="N33" s="37"/>
      <c r="O33" s="37"/>
      <c r="P33" s="23"/>
      <c r="Q33" s="37"/>
      <c r="R33" s="6" t="s">
        <v>46</v>
      </c>
      <c r="S33" s="10">
        <v>1</v>
      </c>
    </row>
    <row r="34" spans="1:19" ht="18" customHeight="1" x14ac:dyDescent="0.25">
      <c r="A34" s="60"/>
      <c r="B34" s="5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7"/>
      <c r="N34" s="37"/>
      <c r="O34" s="37"/>
      <c r="P34" s="23"/>
      <c r="Q34" s="37"/>
      <c r="R34" s="6" t="s">
        <v>9</v>
      </c>
      <c r="S34" s="10">
        <v>39</v>
      </c>
    </row>
    <row r="35" spans="1:19" ht="18" customHeight="1" x14ac:dyDescent="0.25">
      <c r="A35" s="60"/>
      <c r="B35" s="5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7"/>
      <c r="N35" s="37"/>
      <c r="O35" s="37"/>
      <c r="P35" s="23"/>
      <c r="Q35" s="37"/>
      <c r="R35" s="6" t="s">
        <v>10</v>
      </c>
      <c r="S35" s="10">
        <v>53</v>
      </c>
    </row>
    <row r="36" spans="1:19" ht="18" customHeight="1" x14ac:dyDescent="0.25">
      <c r="A36" s="61"/>
      <c r="B36" s="5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8"/>
      <c r="N36" s="38"/>
      <c r="O36" s="38"/>
      <c r="P36" s="24"/>
      <c r="Q36" s="38"/>
      <c r="R36" s="6" t="s">
        <v>11</v>
      </c>
      <c r="S36" s="10">
        <v>30</v>
      </c>
    </row>
    <row r="37" spans="1:19" ht="18" customHeight="1" x14ac:dyDescent="0.25">
      <c r="A37" s="41">
        <v>7</v>
      </c>
      <c r="B37" s="58" t="s">
        <v>17</v>
      </c>
      <c r="C37" s="25">
        <f>SUM(E37,G37,I37)</f>
        <v>94</v>
      </c>
      <c r="D37" s="25"/>
      <c r="E37" s="25">
        <v>0</v>
      </c>
      <c r="F37" s="25">
        <v>0</v>
      </c>
      <c r="G37" s="25">
        <v>46</v>
      </c>
      <c r="H37" s="25">
        <v>0</v>
      </c>
      <c r="I37" s="25">
        <v>48</v>
      </c>
      <c r="J37" s="25">
        <v>0</v>
      </c>
      <c r="K37" s="57">
        <v>54</v>
      </c>
      <c r="L37" s="25">
        <v>0</v>
      </c>
      <c r="M37" s="36">
        <v>-0.20231396083385977</v>
      </c>
      <c r="N37" s="36">
        <f>64/(E88+G88+I88+K88)*(G37+I37+K37+E37)</f>
        <v>1.8682445759368835</v>
      </c>
      <c r="O37" s="36">
        <f>M37+N37</f>
        <v>1.6659306151030238</v>
      </c>
      <c r="P37" s="18">
        <v>2</v>
      </c>
      <c r="Q37" s="21">
        <f>O37-P37</f>
        <v>-0.33406938489697624</v>
      </c>
      <c r="R37" s="6" t="s">
        <v>9</v>
      </c>
      <c r="S37" s="10">
        <v>23</v>
      </c>
    </row>
    <row r="38" spans="1:19" ht="18" customHeight="1" x14ac:dyDescent="0.25">
      <c r="A38" s="41"/>
      <c r="B38" s="58"/>
      <c r="C38" s="26"/>
      <c r="D38" s="26"/>
      <c r="E38" s="26"/>
      <c r="F38" s="26"/>
      <c r="G38" s="26"/>
      <c r="H38" s="26"/>
      <c r="I38" s="26"/>
      <c r="J38" s="26"/>
      <c r="K38" s="57"/>
      <c r="L38" s="26"/>
      <c r="M38" s="37"/>
      <c r="N38" s="37"/>
      <c r="O38" s="37"/>
      <c r="P38" s="19"/>
      <c r="Q38" s="21"/>
      <c r="R38" s="6" t="s">
        <v>10</v>
      </c>
      <c r="S38" s="10">
        <v>33</v>
      </c>
    </row>
    <row r="39" spans="1:19" ht="18" customHeight="1" x14ac:dyDescent="0.25">
      <c r="A39" s="41"/>
      <c r="B39" s="58"/>
      <c r="C39" s="27"/>
      <c r="D39" s="27"/>
      <c r="E39" s="27"/>
      <c r="F39" s="27"/>
      <c r="G39" s="27"/>
      <c r="H39" s="27"/>
      <c r="I39" s="27"/>
      <c r="J39" s="27"/>
      <c r="K39" s="57"/>
      <c r="L39" s="26"/>
      <c r="M39" s="38"/>
      <c r="N39" s="37"/>
      <c r="O39" s="37"/>
      <c r="P39" s="20"/>
      <c r="Q39" s="21"/>
      <c r="R39" s="6" t="s">
        <v>11</v>
      </c>
      <c r="S39" s="10">
        <v>18</v>
      </c>
    </row>
    <row r="40" spans="1:19" ht="18" customHeight="1" x14ac:dyDescent="0.25">
      <c r="A40" s="41">
        <v>8</v>
      </c>
      <c r="B40" s="58" t="s">
        <v>18</v>
      </c>
      <c r="C40" s="25">
        <f>SUM(G40,I40,E40)</f>
        <v>97</v>
      </c>
      <c r="D40" s="25"/>
      <c r="E40" s="25">
        <v>3</v>
      </c>
      <c r="F40" s="25">
        <v>0</v>
      </c>
      <c r="G40" s="25">
        <v>40</v>
      </c>
      <c r="H40" s="25">
        <v>0</v>
      </c>
      <c r="I40" s="25">
        <v>54</v>
      </c>
      <c r="J40" s="25">
        <v>0</v>
      </c>
      <c r="K40" s="57">
        <v>63</v>
      </c>
      <c r="L40" s="25">
        <v>0</v>
      </c>
      <c r="M40" s="36">
        <v>-0.34944493577595281</v>
      </c>
      <c r="N40" s="36">
        <f>64/(E88+G88+I88+K88)*(G40+I40+K40+E40)</f>
        <v>2.0197238658777121</v>
      </c>
      <c r="O40" s="36">
        <f>M40+N40</f>
        <v>1.6702789301017593</v>
      </c>
      <c r="P40" s="18">
        <v>2</v>
      </c>
      <c r="Q40" s="21">
        <f>O40-P40</f>
        <v>-0.32972106989824068</v>
      </c>
      <c r="R40" s="6" t="s">
        <v>9</v>
      </c>
      <c r="S40" s="10">
        <v>24</v>
      </c>
    </row>
    <row r="41" spans="1:19" ht="18" customHeight="1" x14ac:dyDescent="0.25">
      <c r="A41" s="41"/>
      <c r="B41" s="58"/>
      <c r="C41" s="26"/>
      <c r="D41" s="26"/>
      <c r="E41" s="26"/>
      <c r="F41" s="26"/>
      <c r="G41" s="26"/>
      <c r="H41" s="26"/>
      <c r="I41" s="26"/>
      <c r="J41" s="26"/>
      <c r="K41" s="57"/>
      <c r="L41" s="26"/>
      <c r="M41" s="37"/>
      <c r="N41" s="37"/>
      <c r="O41" s="37"/>
      <c r="P41" s="19"/>
      <c r="Q41" s="21"/>
      <c r="R41" s="6" t="s">
        <v>10</v>
      </c>
      <c r="S41" s="10">
        <v>34</v>
      </c>
    </row>
    <row r="42" spans="1:19" ht="18" customHeight="1" x14ac:dyDescent="0.25">
      <c r="A42" s="41"/>
      <c r="B42" s="58"/>
      <c r="C42" s="27"/>
      <c r="D42" s="27"/>
      <c r="E42" s="27"/>
      <c r="F42" s="27"/>
      <c r="G42" s="27"/>
      <c r="H42" s="27"/>
      <c r="I42" s="27"/>
      <c r="J42" s="27"/>
      <c r="K42" s="57"/>
      <c r="L42" s="26"/>
      <c r="M42" s="38"/>
      <c r="N42" s="37"/>
      <c r="O42" s="37"/>
      <c r="P42" s="20"/>
      <c r="Q42" s="21"/>
      <c r="R42" s="6" t="s">
        <v>11</v>
      </c>
      <c r="S42" s="10">
        <v>19</v>
      </c>
    </row>
    <row r="43" spans="1:19" ht="18" customHeight="1" x14ac:dyDescent="0.25">
      <c r="A43" s="41">
        <v>9</v>
      </c>
      <c r="B43" s="58" t="s">
        <v>19</v>
      </c>
      <c r="C43" s="57">
        <f>SUM(G43,I43,E43)</f>
        <v>105</v>
      </c>
      <c r="D43" s="57"/>
      <c r="E43" s="57">
        <v>4</v>
      </c>
      <c r="F43" s="57">
        <v>0</v>
      </c>
      <c r="G43" s="57">
        <v>40</v>
      </c>
      <c r="H43" s="57">
        <v>0</v>
      </c>
      <c r="I43" s="57">
        <v>61</v>
      </c>
      <c r="J43" s="57">
        <v>0</v>
      </c>
      <c r="K43" s="57">
        <v>71</v>
      </c>
      <c r="L43" s="57">
        <v>0</v>
      </c>
      <c r="M43" s="36">
        <v>-5.9396083385975906E-2</v>
      </c>
      <c r="N43" s="36">
        <f>64/(E88+G88+I88+K88)*(G43+I43+K43+E43)</f>
        <v>2.2216962524654833</v>
      </c>
      <c r="O43" s="21">
        <f>M43+N43</f>
        <v>2.1623001690795074</v>
      </c>
      <c r="P43" s="18">
        <v>2</v>
      </c>
      <c r="Q43" s="21">
        <f>O43-P43</f>
        <v>0.16230016907950739</v>
      </c>
      <c r="R43" s="6" t="s">
        <v>9</v>
      </c>
      <c r="S43" s="10">
        <v>26</v>
      </c>
    </row>
    <row r="44" spans="1:19" ht="18" customHeight="1" x14ac:dyDescent="0.25">
      <c r="A44" s="41"/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37"/>
      <c r="N44" s="37"/>
      <c r="O44" s="21"/>
      <c r="P44" s="19"/>
      <c r="Q44" s="21"/>
      <c r="R44" s="6" t="s">
        <v>10</v>
      </c>
      <c r="S44" s="10">
        <v>37</v>
      </c>
    </row>
    <row r="45" spans="1:19" ht="18" customHeight="1" x14ac:dyDescent="0.25">
      <c r="A45" s="41"/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38"/>
      <c r="N45" s="37"/>
      <c r="O45" s="21"/>
      <c r="P45" s="20"/>
      <c r="Q45" s="21"/>
      <c r="R45" s="6" t="s">
        <v>11</v>
      </c>
      <c r="S45" s="10">
        <v>21</v>
      </c>
    </row>
    <row r="46" spans="1:19" ht="18" customHeight="1" x14ac:dyDescent="0.25">
      <c r="A46" s="41">
        <v>10</v>
      </c>
      <c r="B46" s="58" t="s">
        <v>20</v>
      </c>
      <c r="C46" s="57">
        <f>SUM(G46,I46)</f>
        <v>118</v>
      </c>
      <c r="D46" s="57"/>
      <c r="E46" s="57">
        <v>0</v>
      </c>
      <c r="F46" s="57">
        <v>0</v>
      </c>
      <c r="G46" s="57">
        <v>57</v>
      </c>
      <c r="H46" s="57">
        <v>0</v>
      </c>
      <c r="I46" s="57">
        <v>61</v>
      </c>
      <c r="J46" s="57">
        <v>0</v>
      </c>
      <c r="K46" s="57">
        <v>62</v>
      </c>
      <c r="L46" s="57">
        <v>0</v>
      </c>
      <c r="M46" s="36">
        <v>0.1344396715097913</v>
      </c>
      <c r="N46" s="36">
        <f>64/(E88+G88+I88+K88)*(G46+I46+K46+E46)</f>
        <v>2.2721893491124261</v>
      </c>
      <c r="O46" s="21">
        <f>M46+N46</f>
        <v>2.4066290206222174</v>
      </c>
      <c r="P46" s="18">
        <v>3</v>
      </c>
      <c r="Q46" s="21">
        <f>O46-P46</f>
        <v>-0.5933709793777826</v>
      </c>
      <c r="R46" s="6" t="s">
        <v>9</v>
      </c>
      <c r="S46" s="10">
        <v>30</v>
      </c>
    </row>
    <row r="47" spans="1:19" ht="18" customHeight="1" x14ac:dyDescent="0.25">
      <c r="A47" s="41"/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37"/>
      <c r="N47" s="37"/>
      <c r="O47" s="21"/>
      <c r="P47" s="19"/>
      <c r="Q47" s="21"/>
      <c r="R47" s="6" t="s">
        <v>10</v>
      </c>
      <c r="S47" s="10">
        <v>41</v>
      </c>
    </row>
    <row r="48" spans="1:19" ht="18" customHeight="1" x14ac:dyDescent="0.25">
      <c r="A48" s="41"/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8"/>
      <c r="N48" s="37"/>
      <c r="O48" s="21"/>
      <c r="P48" s="20"/>
      <c r="Q48" s="21"/>
      <c r="R48" s="6" t="s">
        <v>11</v>
      </c>
      <c r="S48" s="10">
        <v>23</v>
      </c>
    </row>
    <row r="49" spans="1:19" ht="18" customHeight="1" x14ac:dyDescent="0.25">
      <c r="A49" s="41">
        <v>11</v>
      </c>
      <c r="B49" s="58" t="s">
        <v>21</v>
      </c>
      <c r="C49" s="57">
        <f>SUM(G49,I49,E49)</f>
        <v>226</v>
      </c>
      <c r="D49" s="57"/>
      <c r="E49" s="57">
        <v>3</v>
      </c>
      <c r="F49" s="57"/>
      <c r="G49" s="57">
        <v>102</v>
      </c>
      <c r="H49" s="57">
        <v>0</v>
      </c>
      <c r="I49" s="57">
        <v>121</v>
      </c>
      <c r="J49" s="57">
        <v>0</v>
      </c>
      <c r="K49" s="57">
        <v>117</v>
      </c>
      <c r="L49" s="57">
        <v>0</v>
      </c>
      <c r="M49" s="36">
        <v>-0.44497304695725415</v>
      </c>
      <c r="N49" s="36">
        <f>64/(E88+G88+I88+K88)*(G49+I49+K49+E49)</f>
        <v>4.3297830374753454</v>
      </c>
      <c r="O49" s="21">
        <f>M49+N49</f>
        <v>3.8848099905180913</v>
      </c>
      <c r="P49" s="18">
        <v>4</v>
      </c>
      <c r="Q49" s="21">
        <f>O49-P49</f>
        <v>-0.11519000948190872</v>
      </c>
      <c r="R49" s="6" t="s">
        <v>9</v>
      </c>
      <c r="S49" s="10">
        <v>58</v>
      </c>
    </row>
    <row r="50" spans="1:19" ht="18" customHeight="1" x14ac:dyDescent="0.25">
      <c r="A50" s="41"/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37"/>
      <c r="N50" s="37"/>
      <c r="O50" s="21"/>
      <c r="P50" s="19"/>
      <c r="Q50" s="21"/>
      <c r="R50" s="6" t="s">
        <v>10</v>
      </c>
      <c r="S50" s="10">
        <v>81</v>
      </c>
    </row>
    <row r="51" spans="1:19" ht="18" customHeight="1" x14ac:dyDescent="0.25">
      <c r="A51" s="41"/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38"/>
      <c r="N51" s="37"/>
      <c r="O51" s="21"/>
      <c r="P51" s="20"/>
      <c r="Q51" s="21"/>
      <c r="R51" s="6" t="s">
        <v>11</v>
      </c>
      <c r="S51" s="10">
        <v>46</v>
      </c>
    </row>
    <row r="52" spans="1:19" ht="18" customHeight="1" x14ac:dyDescent="0.25">
      <c r="A52" s="41">
        <v>12</v>
      </c>
      <c r="B52" s="58" t="s">
        <v>22</v>
      </c>
      <c r="C52" s="57">
        <f>SUM(G52,I52,E52)</f>
        <v>153</v>
      </c>
      <c r="D52" s="57"/>
      <c r="E52" s="57">
        <v>1</v>
      </c>
      <c r="F52" s="57"/>
      <c r="G52" s="57">
        <v>77</v>
      </c>
      <c r="H52" s="57"/>
      <c r="I52" s="57">
        <v>75</v>
      </c>
      <c r="J52" s="57"/>
      <c r="K52" s="57">
        <v>76</v>
      </c>
      <c r="L52" s="57"/>
      <c r="M52" s="36">
        <v>-0.26449589387239358</v>
      </c>
      <c r="N52" s="36">
        <f>64/(E88+G88+I88+K88)*(G52+I52+K52+E52)</f>
        <v>2.8907297830374752</v>
      </c>
      <c r="O52" s="21">
        <f>M52+N52</f>
        <v>2.6262338891650816</v>
      </c>
      <c r="P52" s="18">
        <v>3</v>
      </c>
      <c r="Q52" s="21">
        <f>O52-P52</f>
        <v>-0.3737661108349184</v>
      </c>
      <c r="R52" s="6" t="s">
        <v>9</v>
      </c>
      <c r="S52" s="10">
        <v>38</v>
      </c>
    </row>
    <row r="53" spans="1:19" ht="18" customHeight="1" x14ac:dyDescent="0.25">
      <c r="A53" s="41"/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37"/>
      <c r="N53" s="37"/>
      <c r="O53" s="21"/>
      <c r="P53" s="19"/>
      <c r="Q53" s="21"/>
      <c r="R53" s="6" t="s">
        <v>10</v>
      </c>
      <c r="S53" s="10">
        <v>54</v>
      </c>
    </row>
    <row r="54" spans="1:19" ht="18" customHeight="1" x14ac:dyDescent="0.25">
      <c r="A54" s="41"/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38"/>
      <c r="N54" s="37"/>
      <c r="O54" s="21"/>
      <c r="P54" s="20"/>
      <c r="Q54" s="21"/>
      <c r="R54" s="6" t="s">
        <v>11</v>
      </c>
      <c r="S54" s="10">
        <v>30</v>
      </c>
    </row>
    <row r="55" spans="1:19" ht="18" customHeight="1" x14ac:dyDescent="0.25">
      <c r="A55" s="41">
        <v>13</v>
      </c>
      <c r="B55" s="58" t="s">
        <v>23</v>
      </c>
      <c r="C55" s="25">
        <f>SUM(G55,I55,E55)</f>
        <v>259</v>
      </c>
      <c r="D55" s="25">
        <f>SUM(F55,H55,J55)</f>
        <v>43</v>
      </c>
      <c r="E55" s="25">
        <v>2</v>
      </c>
      <c r="F55" s="25">
        <v>12</v>
      </c>
      <c r="G55" s="25">
        <v>118</v>
      </c>
      <c r="H55" s="25">
        <v>16</v>
      </c>
      <c r="I55" s="25">
        <v>139</v>
      </c>
      <c r="J55" s="25">
        <v>15</v>
      </c>
      <c r="K55" s="57">
        <v>131</v>
      </c>
      <c r="L55" s="25">
        <v>15</v>
      </c>
      <c r="M55" s="36">
        <v>0.15927226784586246</v>
      </c>
      <c r="N55" s="36">
        <f>64/(E88+G88+I88+K88)*(E55+G55+I55+K55)</f>
        <v>4.9230769230769234</v>
      </c>
      <c r="O55" s="36">
        <f>M55+N55</f>
        <v>5.0823491909227858</v>
      </c>
      <c r="P55" s="18">
        <v>5</v>
      </c>
      <c r="Q55" s="21">
        <f>O55-P55</f>
        <v>8.2349190922785809E-2</v>
      </c>
      <c r="R55" s="6" t="s">
        <v>6</v>
      </c>
      <c r="S55" s="10">
        <v>11</v>
      </c>
    </row>
    <row r="56" spans="1:19" ht="18" customHeight="1" x14ac:dyDescent="0.25">
      <c r="A56" s="41"/>
      <c r="B56" s="58"/>
      <c r="C56" s="26"/>
      <c r="D56" s="26"/>
      <c r="E56" s="26"/>
      <c r="F56" s="26"/>
      <c r="G56" s="26"/>
      <c r="H56" s="26"/>
      <c r="I56" s="26"/>
      <c r="J56" s="26"/>
      <c r="K56" s="57"/>
      <c r="L56" s="26"/>
      <c r="M56" s="37"/>
      <c r="N56" s="37"/>
      <c r="O56" s="37"/>
      <c r="P56" s="19"/>
      <c r="Q56" s="21"/>
      <c r="R56" s="6" t="s">
        <v>7</v>
      </c>
      <c r="S56" s="10">
        <v>25</v>
      </c>
    </row>
    <row r="57" spans="1:19" ht="18" customHeight="1" x14ac:dyDescent="0.25">
      <c r="A57" s="41"/>
      <c r="B57" s="58"/>
      <c r="C57" s="26"/>
      <c r="D57" s="26"/>
      <c r="E57" s="26"/>
      <c r="F57" s="26"/>
      <c r="G57" s="26"/>
      <c r="H57" s="26"/>
      <c r="I57" s="26"/>
      <c r="J57" s="26"/>
      <c r="K57" s="57"/>
      <c r="L57" s="26"/>
      <c r="M57" s="37"/>
      <c r="N57" s="37"/>
      <c r="O57" s="37"/>
      <c r="P57" s="19"/>
      <c r="Q57" s="21"/>
      <c r="R57" s="6" t="s">
        <v>8</v>
      </c>
      <c r="S57" s="10">
        <v>6</v>
      </c>
    </row>
    <row r="58" spans="1:19" ht="18" customHeight="1" x14ac:dyDescent="0.25">
      <c r="A58" s="41"/>
      <c r="B58" s="58"/>
      <c r="C58" s="26"/>
      <c r="D58" s="26"/>
      <c r="E58" s="26"/>
      <c r="F58" s="26"/>
      <c r="G58" s="26"/>
      <c r="H58" s="26"/>
      <c r="I58" s="26"/>
      <c r="J58" s="26"/>
      <c r="K58" s="57"/>
      <c r="L58" s="26"/>
      <c r="M58" s="37"/>
      <c r="N58" s="37"/>
      <c r="O58" s="37"/>
      <c r="P58" s="19"/>
      <c r="Q58" s="21"/>
      <c r="R58" s="6" t="s">
        <v>9</v>
      </c>
      <c r="S58" s="10">
        <v>65</v>
      </c>
    </row>
    <row r="59" spans="1:19" ht="18" customHeight="1" x14ac:dyDescent="0.25">
      <c r="A59" s="41"/>
      <c r="B59" s="58"/>
      <c r="C59" s="26"/>
      <c r="D59" s="26"/>
      <c r="E59" s="26"/>
      <c r="F59" s="26"/>
      <c r="G59" s="26"/>
      <c r="H59" s="26"/>
      <c r="I59" s="26"/>
      <c r="J59" s="26"/>
      <c r="K59" s="57"/>
      <c r="L59" s="26"/>
      <c r="M59" s="37"/>
      <c r="N59" s="37"/>
      <c r="O59" s="37"/>
      <c r="P59" s="19"/>
      <c r="Q59" s="21"/>
      <c r="R59" s="6" t="s">
        <v>10</v>
      </c>
      <c r="S59" s="10">
        <v>90</v>
      </c>
    </row>
    <row r="60" spans="1:19" ht="18" customHeight="1" x14ac:dyDescent="0.25">
      <c r="A60" s="41"/>
      <c r="B60" s="58"/>
      <c r="C60" s="27"/>
      <c r="D60" s="27"/>
      <c r="E60" s="27"/>
      <c r="F60" s="27"/>
      <c r="G60" s="27"/>
      <c r="H60" s="27"/>
      <c r="I60" s="27"/>
      <c r="J60" s="27"/>
      <c r="K60" s="57"/>
      <c r="L60" s="27"/>
      <c r="M60" s="38"/>
      <c r="N60" s="38"/>
      <c r="O60" s="38"/>
      <c r="P60" s="20"/>
      <c r="Q60" s="21"/>
      <c r="R60" s="6" t="s">
        <v>11</v>
      </c>
      <c r="S60" s="10">
        <v>51</v>
      </c>
    </row>
    <row r="61" spans="1:19" ht="18" customHeight="1" x14ac:dyDescent="0.25">
      <c r="A61" s="41">
        <v>14</v>
      </c>
      <c r="B61" s="58" t="s">
        <v>24</v>
      </c>
      <c r="C61" s="54">
        <f>SUM(G61,I61,E61)</f>
        <v>191</v>
      </c>
      <c r="D61" s="25"/>
      <c r="E61" s="25">
        <v>3</v>
      </c>
      <c r="F61" s="25"/>
      <c r="G61" s="25">
        <v>93</v>
      </c>
      <c r="H61" s="25"/>
      <c r="I61" s="25">
        <v>95</v>
      </c>
      <c r="J61" s="25"/>
      <c r="K61" s="57">
        <v>109</v>
      </c>
      <c r="L61" s="25"/>
      <c r="M61" s="36">
        <v>-0.33834933670246325</v>
      </c>
      <c r="N61" s="36">
        <f>64/(E88+G88+I88+K88)*(E61+G61+I61+K61)</f>
        <v>3.7869822485207099</v>
      </c>
      <c r="O61" s="36">
        <f>M61+N61</f>
        <v>3.4486329118182466</v>
      </c>
      <c r="P61" s="18">
        <v>4</v>
      </c>
      <c r="Q61" s="21">
        <f>O61-P61</f>
        <v>-0.5513670881817534</v>
      </c>
      <c r="R61" s="6" t="s">
        <v>9</v>
      </c>
      <c r="S61" s="10">
        <v>48</v>
      </c>
    </row>
    <row r="62" spans="1:19" ht="18" customHeight="1" x14ac:dyDescent="0.25">
      <c r="A62" s="41"/>
      <c r="B62" s="58"/>
      <c r="C62" s="55"/>
      <c r="D62" s="26"/>
      <c r="E62" s="26"/>
      <c r="F62" s="26"/>
      <c r="G62" s="26"/>
      <c r="H62" s="26"/>
      <c r="I62" s="26"/>
      <c r="J62" s="26"/>
      <c r="K62" s="57"/>
      <c r="L62" s="26"/>
      <c r="M62" s="37"/>
      <c r="N62" s="37"/>
      <c r="O62" s="37"/>
      <c r="P62" s="19"/>
      <c r="Q62" s="21"/>
      <c r="R62" s="6" t="s">
        <v>10</v>
      </c>
      <c r="S62" s="10">
        <v>67</v>
      </c>
    </row>
    <row r="63" spans="1:19" ht="18" customHeight="1" x14ac:dyDescent="0.25">
      <c r="A63" s="41"/>
      <c r="B63" s="58"/>
      <c r="C63" s="56"/>
      <c r="D63" s="27"/>
      <c r="E63" s="27"/>
      <c r="F63" s="27"/>
      <c r="G63" s="27"/>
      <c r="H63" s="27"/>
      <c r="I63" s="27"/>
      <c r="J63" s="27"/>
      <c r="K63" s="57"/>
      <c r="L63" s="26"/>
      <c r="M63" s="38"/>
      <c r="N63" s="37"/>
      <c r="O63" s="37"/>
      <c r="P63" s="20"/>
      <c r="Q63" s="21"/>
      <c r="R63" s="6" t="s">
        <v>11</v>
      </c>
      <c r="S63" s="10">
        <v>38</v>
      </c>
    </row>
    <row r="64" spans="1:19" ht="18" customHeight="1" x14ac:dyDescent="0.25">
      <c r="A64" s="41">
        <v>15</v>
      </c>
      <c r="B64" s="58" t="s">
        <v>25</v>
      </c>
      <c r="C64" s="25">
        <f>SUM(G64,I64)</f>
        <v>239</v>
      </c>
      <c r="D64" s="25">
        <f>SUM(F64,H64,J64)</f>
        <v>34</v>
      </c>
      <c r="E64" s="25"/>
      <c r="F64" s="25">
        <v>11</v>
      </c>
      <c r="G64" s="25">
        <v>135</v>
      </c>
      <c r="H64" s="25">
        <v>12</v>
      </c>
      <c r="I64" s="25">
        <v>104</v>
      </c>
      <c r="J64" s="25">
        <v>11</v>
      </c>
      <c r="K64" s="57">
        <v>127</v>
      </c>
      <c r="L64" s="25">
        <v>14</v>
      </c>
      <c r="M64" s="36">
        <v>-0.35641587702674205</v>
      </c>
      <c r="N64" s="36">
        <f>64/(E88+G88+I88+K88)*(G64+I64+K64)</f>
        <v>4.6201183431952657</v>
      </c>
      <c r="O64" s="36">
        <f>M64+N64</f>
        <v>4.2637024661685237</v>
      </c>
      <c r="P64" s="18">
        <v>4</v>
      </c>
      <c r="Q64" s="21">
        <f>O64-P64</f>
        <v>0.26370246616852366</v>
      </c>
      <c r="R64" s="6" t="s">
        <v>6</v>
      </c>
      <c r="S64" s="10">
        <v>9</v>
      </c>
    </row>
    <row r="65" spans="1:19" ht="18" customHeight="1" x14ac:dyDescent="0.25">
      <c r="A65" s="41"/>
      <c r="B65" s="58"/>
      <c r="C65" s="26"/>
      <c r="D65" s="26"/>
      <c r="E65" s="26"/>
      <c r="F65" s="26"/>
      <c r="G65" s="26"/>
      <c r="H65" s="26"/>
      <c r="I65" s="26"/>
      <c r="J65" s="26"/>
      <c r="K65" s="57"/>
      <c r="L65" s="26"/>
      <c r="M65" s="37"/>
      <c r="N65" s="37"/>
      <c r="O65" s="37"/>
      <c r="P65" s="19"/>
      <c r="Q65" s="21"/>
      <c r="R65" s="6" t="s">
        <v>7</v>
      </c>
      <c r="S65" s="10">
        <v>20</v>
      </c>
    </row>
    <row r="66" spans="1:19" ht="18" customHeight="1" x14ac:dyDescent="0.25">
      <c r="A66" s="41"/>
      <c r="B66" s="58"/>
      <c r="C66" s="26"/>
      <c r="D66" s="26"/>
      <c r="E66" s="26"/>
      <c r="F66" s="26"/>
      <c r="G66" s="26"/>
      <c r="H66" s="26"/>
      <c r="I66" s="26"/>
      <c r="J66" s="26"/>
      <c r="K66" s="57"/>
      <c r="L66" s="26"/>
      <c r="M66" s="37"/>
      <c r="N66" s="37"/>
      <c r="O66" s="37"/>
      <c r="P66" s="19"/>
      <c r="Q66" s="21"/>
      <c r="R66" s="6" t="s">
        <v>8</v>
      </c>
      <c r="S66" s="10">
        <v>5</v>
      </c>
    </row>
    <row r="67" spans="1:19" ht="18" customHeight="1" x14ac:dyDescent="0.25">
      <c r="A67" s="41"/>
      <c r="B67" s="58"/>
      <c r="C67" s="26"/>
      <c r="D67" s="26"/>
      <c r="E67" s="26"/>
      <c r="F67" s="26"/>
      <c r="G67" s="26"/>
      <c r="H67" s="26"/>
      <c r="I67" s="26"/>
      <c r="J67" s="26"/>
      <c r="K67" s="57"/>
      <c r="L67" s="26"/>
      <c r="M67" s="37"/>
      <c r="N67" s="37"/>
      <c r="O67" s="37"/>
      <c r="P67" s="19"/>
      <c r="Q67" s="21"/>
      <c r="R67" s="6" t="s">
        <v>9</v>
      </c>
      <c r="S67" s="10">
        <v>61</v>
      </c>
    </row>
    <row r="68" spans="1:19" ht="18" customHeight="1" x14ac:dyDescent="0.25">
      <c r="A68" s="41"/>
      <c r="B68" s="58"/>
      <c r="C68" s="26"/>
      <c r="D68" s="26"/>
      <c r="E68" s="26"/>
      <c r="F68" s="26"/>
      <c r="G68" s="26"/>
      <c r="H68" s="26"/>
      <c r="I68" s="26"/>
      <c r="J68" s="26"/>
      <c r="K68" s="57"/>
      <c r="L68" s="26"/>
      <c r="M68" s="37"/>
      <c r="N68" s="37"/>
      <c r="O68" s="37"/>
      <c r="P68" s="19"/>
      <c r="Q68" s="21"/>
      <c r="R68" s="6" t="s">
        <v>10</v>
      </c>
      <c r="S68" s="10">
        <v>85</v>
      </c>
    </row>
    <row r="69" spans="1:19" ht="18" customHeight="1" x14ac:dyDescent="0.25">
      <c r="A69" s="41"/>
      <c r="B69" s="58"/>
      <c r="C69" s="27"/>
      <c r="D69" s="27"/>
      <c r="E69" s="27"/>
      <c r="F69" s="27"/>
      <c r="G69" s="27"/>
      <c r="H69" s="27"/>
      <c r="I69" s="27"/>
      <c r="J69" s="27"/>
      <c r="K69" s="57"/>
      <c r="L69" s="27"/>
      <c r="M69" s="38"/>
      <c r="N69" s="38"/>
      <c r="O69" s="38"/>
      <c r="P69" s="20"/>
      <c r="Q69" s="21"/>
      <c r="R69" s="6" t="s">
        <v>11</v>
      </c>
      <c r="S69" s="10">
        <v>48</v>
      </c>
    </row>
    <row r="70" spans="1:19" ht="18" customHeight="1" x14ac:dyDescent="0.25">
      <c r="A70" s="41">
        <v>16</v>
      </c>
      <c r="B70" s="58" t="s">
        <v>26</v>
      </c>
      <c r="C70" s="25">
        <f>SUM(G70,I70)</f>
        <v>83</v>
      </c>
      <c r="D70" s="25"/>
      <c r="E70" s="25"/>
      <c r="F70" s="25"/>
      <c r="G70" s="25">
        <v>37</v>
      </c>
      <c r="H70" s="25"/>
      <c r="I70" s="25">
        <v>46</v>
      </c>
      <c r="J70" s="25"/>
      <c r="K70" s="57">
        <v>45</v>
      </c>
      <c r="L70" s="25"/>
      <c r="M70" s="36">
        <v>-0.31734723099599882</v>
      </c>
      <c r="N70" s="36">
        <f>64/(E88+G88+I88+K88)*(G70+I70+K70)</f>
        <v>1.6157790927021696</v>
      </c>
      <c r="O70" s="36">
        <f>M70+N70</f>
        <v>1.2984318617061708</v>
      </c>
      <c r="P70" s="18">
        <v>1</v>
      </c>
      <c r="Q70" s="21">
        <f>O70-P70</f>
        <v>0.29843186170617075</v>
      </c>
      <c r="R70" s="6" t="s">
        <v>9</v>
      </c>
      <c r="S70" s="10">
        <v>21</v>
      </c>
    </row>
    <row r="71" spans="1:19" ht="18" customHeight="1" x14ac:dyDescent="0.25">
      <c r="A71" s="41"/>
      <c r="B71" s="58"/>
      <c r="C71" s="26"/>
      <c r="D71" s="26"/>
      <c r="E71" s="26"/>
      <c r="F71" s="26"/>
      <c r="G71" s="26"/>
      <c r="H71" s="26"/>
      <c r="I71" s="26"/>
      <c r="J71" s="26"/>
      <c r="K71" s="57"/>
      <c r="L71" s="26"/>
      <c r="M71" s="37"/>
      <c r="N71" s="37"/>
      <c r="O71" s="37"/>
      <c r="P71" s="19"/>
      <c r="Q71" s="21"/>
      <c r="R71" s="6" t="s">
        <v>10</v>
      </c>
      <c r="S71" s="10">
        <v>29</v>
      </c>
    </row>
    <row r="72" spans="1:19" ht="18" customHeight="1" x14ac:dyDescent="0.25">
      <c r="A72" s="41"/>
      <c r="B72" s="58"/>
      <c r="C72" s="27"/>
      <c r="D72" s="27"/>
      <c r="E72" s="27"/>
      <c r="F72" s="27"/>
      <c r="G72" s="27"/>
      <c r="H72" s="27"/>
      <c r="I72" s="27"/>
      <c r="J72" s="27"/>
      <c r="K72" s="57"/>
      <c r="L72" s="26"/>
      <c r="M72" s="38"/>
      <c r="N72" s="37"/>
      <c r="O72" s="37"/>
      <c r="P72" s="20"/>
      <c r="Q72" s="21"/>
      <c r="R72" s="6" t="s">
        <v>11</v>
      </c>
      <c r="S72" s="10">
        <v>16</v>
      </c>
    </row>
    <row r="73" spans="1:19" ht="18" customHeight="1" x14ac:dyDescent="0.25">
      <c r="A73" s="41">
        <v>17</v>
      </c>
      <c r="B73" s="58" t="s">
        <v>27</v>
      </c>
      <c r="C73" s="25">
        <f>SUM(G73,I73)</f>
        <v>104</v>
      </c>
      <c r="D73" s="25"/>
      <c r="E73" s="25"/>
      <c r="F73" s="25"/>
      <c r="G73" s="25">
        <v>53</v>
      </c>
      <c r="H73" s="25"/>
      <c r="I73" s="25">
        <v>51</v>
      </c>
      <c r="J73" s="25"/>
      <c r="K73" s="57">
        <v>59</v>
      </c>
      <c r="L73" s="25"/>
      <c r="M73" s="36">
        <v>-9.9674668351231732E-2</v>
      </c>
      <c r="N73" s="36">
        <f>64/(E88+G88+I88+K88)*(G73+I73+K73)</f>
        <v>2.0575936883629189</v>
      </c>
      <c r="O73" s="36">
        <f>M73+N73</f>
        <v>1.9579190200116872</v>
      </c>
      <c r="P73" s="18">
        <v>2</v>
      </c>
      <c r="Q73" s="21">
        <f>O73-P73</f>
        <v>-4.2080979988312839E-2</v>
      </c>
      <c r="R73" s="6" t="s">
        <v>9</v>
      </c>
      <c r="S73" s="10">
        <v>26</v>
      </c>
    </row>
    <row r="74" spans="1:19" ht="18" customHeight="1" x14ac:dyDescent="0.25">
      <c r="A74" s="41"/>
      <c r="B74" s="58"/>
      <c r="C74" s="26"/>
      <c r="D74" s="26"/>
      <c r="E74" s="26"/>
      <c r="F74" s="26"/>
      <c r="G74" s="26"/>
      <c r="H74" s="26"/>
      <c r="I74" s="26"/>
      <c r="J74" s="26"/>
      <c r="K74" s="57"/>
      <c r="L74" s="26"/>
      <c r="M74" s="37"/>
      <c r="N74" s="37"/>
      <c r="O74" s="37"/>
      <c r="P74" s="19"/>
      <c r="Q74" s="21"/>
      <c r="R74" s="6" t="s">
        <v>10</v>
      </c>
      <c r="S74" s="10">
        <v>36</v>
      </c>
    </row>
    <row r="75" spans="1:19" ht="18" customHeight="1" x14ac:dyDescent="0.25">
      <c r="A75" s="41"/>
      <c r="B75" s="58"/>
      <c r="C75" s="27"/>
      <c r="D75" s="27"/>
      <c r="E75" s="27"/>
      <c r="F75" s="27"/>
      <c r="G75" s="27"/>
      <c r="H75" s="27"/>
      <c r="I75" s="27"/>
      <c r="J75" s="27"/>
      <c r="K75" s="57"/>
      <c r="L75" s="26"/>
      <c r="M75" s="38"/>
      <c r="N75" s="37"/>
      <c r="O75" s="37"/>
      <c r="P75" s="20"/>
      <c r="Q75" s="21"/>
      <c r="R75" s="6" t="s">
        <v>11</v>
      </c>
      <c r="S75" s="10">
        <v>20</v>
      </c>
    </row>
    <row r="76" spans="1:19" ht="18" customHeight="1" x14ac:dyDescent="0.25">
      <c r="A76" s="41">
        <v>18</v>
      </c>
      <c r="B76" s="58" t="s">
        <v>28</v>
      </c>
      <c r="C76" s="25">
        <f>SUM(G76,I76)</f>
        <v>65</v>
      </c>
      <c r="D76" s="25"/>
      <c r="E76" s="25"/>
      <c r="F76" s="25"/>
      <c r="G76" s="25">
        <v>33</v>
      </c>
      <c r="H76" s="25"/>
      <c r="I76" s="25">
        <v>32</v>
      </c>
      <c r="J76" s="25"/>
      <c r="K76" s="57">
        <v>39</v>
      </c>
      <c r="L76" s="25"/>
      <c r="M76" s="36">
        <v>0.30716213939776793</v>
      </c>
      <c r="N76" s="36">
        <f>64/(E88+G88+I88+K88)*(G76+I76+K76)</f>
        <v>1.3128205128205128</v>
      </c>
      <c r="O76" s="36">
        <f>M76+N76</f>
        <v>1.6199826522182807</v>
      </c>
      <c r="P76" s="18">
        <v>2</v>
      </c>
      <c r="Q76" s="21">
        <f>O76-P76</f>
        <v>-0.38001734778171925</v>
      </c>
      <c r="R76" s="6" t="s">
        <v>9</v>
      </c>
      <c r="S76" s="10">
        <v>16</v>
      </c>
    </row>
    <row r="77" spans="1:19" ht="18" customHeight="1" x14ac:dyDescent="0.25">
      <c r="A77" s="41"/>
      <c r="B77" s="58"/>
      <c r="C77" s="26"/>
      <c r="D77" s="26"/>
      <c r="E77" s="26"/>
      <c r="F77" s="26"/>
      <c r="G77" s="26"/>
      <c r="H77" s="26"/>
      <c r="I77" s="26"/>
      <c r="J77" s="26"/>
      <c r="K77" s="57"/>
      <c r="L77" s="26"/>
      <c r="M77" s="37"/>
      <c r="N77" s="37"/>
      <c r="O77" s="37"/>
      <c r="P77" s="19"/>
      <c r="Q77" s="21"/>
      <c r="R77" s="6" t="s">
        <v>10</v>
      </c>
      <c r="S77" s="10">
        <v>23</v>
      </c>
    </row>
    <row r="78" spans="1:19" ht="18" customHeight="1" x14ac:dyDescent="0.25">
      <c r="A78" s="41"/>
      <c r="B78" s="58"/>
      <c r="C78" s="27"/>
      <c r="D78" s="27"/>
      <c r="E78" s="27"/>
      <c r="F78" s="27"/>
      <c r="G78" s="27"/>
      <c r="H78" s="27"/>
      <c r="I78" s="27"/>
      <c r="J78" s="27"/>
      <c r="K78" s="57"/>
      <c r="L78" s="26"/>
      <c r="M78" s="38"/>
      <c r="N78" s="37"/>
      <c r="O78" s="37"/>
      <c r="P78" s="20"/>
      <c r="Q78" s="21"/>
      <c r="R78" s="6" t="s">
        <v>11</v>
      </c>
      <c r="S78" s="10">
        <v>13</v>
      </c>
    </row>
    <row r="79" spans="1:19" ht="18" customHeight="1" x14ac:dyDescent="0.25">
      <c r="A79" s="41">
        <v>19</v>
      </c>
      <c r="B79" s="58" t="s">
        <v>29</v>
      </c>
      <c r="C79" s="57">
        <f>SUM(G79,I79)</f>
        <v>85</v>
      </c>
      <c r="D79" s="57"/>
      <c r="E79" s="57"/>
      <c r="F79" s="25"/>
      <c r="G79" s="57">
        <v>37</v>
      </c>
      <c r="H79" s="57"/>
      <c r="I79" s="57">
        <v>48</v>
      </c>
      <c r="J79" s="57"/>
      <c r="K79" s="57">
        <v>66</v>
      </c>
      <c r="L79" s="57"/>
      <c r="M79" s="36">
        <v>-0.33511644556748776</v>
      </c>
      <c r="N79" s="36">
        <f>64/(E88+G88+I88+K88)*(G79+I79+K79)</f>
        <v>1.9061143984220907</v>
      </c>
      <c r="O79" s="36">
        <f>M79+N79</f>
        <v>1.570997952854603</v>
      </c>
      <c r="P79" s="18">
        <v>2</v>
      </c>
      <c r="Q79" s="21">
        <f>O79-P79</f>
        <v>-0.42900204714539703</v>
      </c>
      <c r="R79" s="6" t="s">
        <v>9</v>
      </c>
      <c r="S79" s="10">
        <v>21</v>
      </c>
    </row>
    <row r="80" spans="1:19" ht="18" customHeight="1" x14ac:dyDescent="0.25">
      <c r="A80" s="41"/>
      <c r="B80" s="58"/>
      <c r="C80" s="57"/>
      <c r="D80" s="57"/>
      <c r="E80" s="57"/>
      <c r="F80" s="26"/>
      <c r="G80" s="57"/>
      <c r="H80" s="57"/>
      <c r="I80" s="57"/>
      <c r="J80" s="57"/>
      <c r="K80" s="57"/>
      <c r="L80" s="57"/>
      <c r="M80" s="37"/>
      <c r="N80" s="37"/>
      <c r="O80" s="37"/>
      <c r="P80" s="19"/>
      <c r="Q80" s="21"/>
      <c r="R80" s="6" t="s">
        <v>10</v>
      </c>
      <c r="S80" s="10">
        <v>30</v>
      </c>
    </row>
    <row r="81" spans="1:19" ht="18" customHeight="1" x14ac:dyDescent="0.25">
      <c r="A81" s="41"/>
      <c r="B81" s="58"/>
      <c r="C81" s="57"/>
      <c r="D81" s="57"/>
      <c r="E81" s="57"/>
      <c r="F81" s="27"/>
      <c r="G81" s="57"/>
      <c r="H81" s="57"/>
      <c r="I81" s="57"/>
      <c r="J81" s="57"/>
      <c r="K81" s="57"/>
      <c r="L81" s="57"/>
      <c r="M81" s="38"/>
      <c r="N81" s="37"/>
      <c r="O81" s="37"/>
      <c r="P81" s="20"/>
      <c r="Q81" s="21"/>
      <c r="R81" s="6" t="s">
        <v>11</v>
      </c>
      <c r="S81" s="10">
        <v>17</v>
      </c>
    </row>
    <row r="82" spans="1:19" ht="18" customHeight="1" x14ac:dyDescent="0.25">
      <c r="A82" s="41">
        <v>20</v>
      </c>
      <c r="B82" s="58" t="s">
        <v>30</v>
      </c>
      <c r="C82" s="57">
        <f>SUM(G82,I82,E82)</f>
        <v>167</v>
      </c>
      <c r="D82" s="57"/>
      <c r="E82" s="57">
        <v>1</v>
      </c>
      <c r="F82" s="57"/>
      <c r="G82" s="57">
        <v>77</v>
      </c>
      <c r="H82" s="57"/>
      <c r="I82" s="57">
        <v>89</v>
      </c>
      <c r="J82" s="57"/>
      <c r="K82" s="57">
        <v>76</v>
      </c>
      <c r="L82" s="57"/>
      <c r="M82" s="36">
        <v>-9.3282796378184596E-2</v>
      </c>
      <c r="N82" s="36">
        <f>64/(E88+G88+I88+K88)*(G82+I82+K82)</f>
        <v>3.0548323471400392</v>
      </c>
      <c r="O82" s="21">
        <f>M82+N82</f>
        <v>2.9615495507618546</v>
      </c>
      <c r="P82" s="54">
        <v>3</v>
      </c>
      <c r="Q82" s="21">
        <f>O82-P82</f>
        <v>-3.8450449238145445E-2</v>
      </c>
      <c r="R82" s="6" t="s">
        <v>9</v>
      </c>
      <c r="S82" s="10">
        <v>42</v>
      </c>
    </row>
    <row r="83" spans="1:19" ht="18" customHeight="1" x14ac:dyDescent="0.25">
      <c r="A83" s="41"/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37"/>
      <c r="N83" s="37"/>
      <c r="O83" s="57"/>
      <c r="P83" s="55"/>
      <c r="Q83" s="21"/>
      <c r="R83" s="6" t="s">
        <v>10</v>
      </c>
      <c r="S83" s="10">
        <v>58</v>
      </c>
    </row>
    <row r="84" spans="1:19" ht="18" customHeight="1" x14ac:dyDescent="0.25">
      <c r="A84" s="41"/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38"/>
      <c r="N84" s="37"/>
      <c r="O84" s="57"/>
      <c r="P84" s="56"/>
      <c r="Q84" s="21"/>
      <c r="R84" s="6" t="s">
        <v>11</v>
      </c>
      <c r="S84" s="10">
        <v>33</v>
      </c>
    </row>
    <row r="85" spans="1:19" ht="18" customHeight="1" x14ac:dyDescent="0.25">
      <c r="A85" s="41">
        <v>21</v>
      </c>
      <c r="B85" s="58" t="s">
        <v>39</v>
      </c>
      <c r="C85" s="57">
        <f>SUM(G85,I85,E85)</f>
        <v>30</v>
      </c>
      <c r="D85" s="57"/>
      <c r="E85" s="57"/>
      <c r="F85" s="57"/>
      <c r="G85" s="57">
        <v>19</v>
      </c>
      <c r="H85" s="57"/>
      <c r="I85" s="57">
        <v>11</v>
      </c>
      <c r="J85" s="57"/>
      <c r="K85" s="57">
        <v>12</v>
      </c>
      <c r="L85" s="57"/>
      <c r="M85" s="36">
        <v>0</v>
      </c>
      <c r="N85" s="36">
        <f>64/(E88+G88+I88+K88)*(G85+I85+K85)</f>
        <v>0.53017751479289943</v>
      </c>
      <c r="O85" s="21">
        <f>M85+N85</f>
        <v>0.53017751479289943</v>
      </c>
      <c r="P85" s="54">
        <v>1</v>
      </c>
      <c r="Q85" s="21">
        <f>O85-P85</f>
        <v>-0.46982248520710057</v>
      </c>
      <c r="R85" s="6" t="s">
        <v>9</v>
      </c>
      <c r="S85" s="10">
        <v>7</v>
      </c>
    </row>
    <row r="86" spans="1:19" ht="18" customHeight="1" x14ac:dyDescent="0.25">
      <c r="A86" s="41"/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37"/>
      <c r="N86" s="37"/>
      <c r="O86" s="57"/>
      <c r="P86" s="55"/>
      <c r="Q86" s="21"/>
      <c r="R86" s="6" t="s">
        <v>10</v>
      </c>
      <c r="S86" s="10">
        <v>11</v>
      </c>
    </row>
    <row r="87" spans="1:19" ht="18" customHeight="1" x14ac:dyDescent="0.25">
      <c r="A87" s="41"/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38"/>
      <c r="N87" s="37"/>
      <c r="O87" s="57"/>
      <c r="P87" s="56"/>
      <c r="Q87" s="21"/>
      <c r="R87" s="6" t="s">
        <v>11</v>
      </c>
      <c r="S87" s="10">
        <v>6</v>
      </c>
    </row>
    <row r="88" spans="1:19" ht="45.45" customHeight="1" x14ac:dyDescent="0.25">
      <c r="A88" s="12"/>
      <c r="B88" s="6" t="s">
        <v>31</v>
      </c>
      <c r="C88" s="13">
        <f>SUM(C4:C87)</f>
        <v>3269</v>
      </c>
      <c r="D88" s="13">
        <f t="shared" ref="D88:L88" si="0">SUM(D4:D87)</f>
        <v>185</v>
      </c>
      <c r="E88" s="13">
        <f t="shared" si="0"/>
        <v>19</v>
      </c>
      <c r="F88" s="13">
        <f t="shared" si="0"/>
        <v>54</v>
      </c>
      <c r="G88" s="14">
        <f t="shared" si="0"/>
        <v>1561</v>
      </c>
      <c r="H88" s="13">
        <f t="shared" si="0"/>
        <v>60</v>
      </c>
      <c r="I88" s="14">
        <f t="shared" si="0"/>
        <v>1689</v>
      </c>
      <c r="J88" s="13">
        <f t="shared" si="0"/>
        <v>71</v>
      </c>
      <c r="K88" s="13">
        <f t="shared" si="0"/>
        <v>1801</v>
      </c>
      <c r="L88" s="13">
        <f t="shared" si="0"/>
        <v>93</v>
      </c>
      <c r="M88" s="13"/>
      <c r="N88" s="16">
        <f>SUM(N4:N87)</f>
        <v>63.987376725838253</v>
      </c>
      <c r="O88" s="6"/>
      <c r="P88" s="9">
        <f>SUM(P4:P87)</f>
        <v>64</v>
      </c>
      <c r="Q88" s="11"/>
      <c r="R88" s="6"/>
      <c r="S88" s="15">
        <f>SUM(S4:S87)</f>
        <v>2801</v>
      </c>
    </row>
    <row r="89" spans="1:19" ht="46.95" customHeight="1" x14ac:dyDescent="0.25">
      <c r="A89" s="52" t="s">
        <v>47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</sheetData>
  <mergeCells count="369">
    <mergeCell ref="M82:M84"/>
    <mergeCell ref="N82:N84"/>
    <mergeCell ref="O82:O84"/>
    <mergeCell ref="D10:D15"/>
    <mergeCell ref="E10:E15"/>
    <mergeCell ref="F10:F15"/>
    <mergeCell ref="G10:G15"/>
    <mergeCell ref="H10:H15"/>
    <mergeCell ref="I10:I15"/>
    <mergeCell ref="J10:J15"/>
    <mergeCell ref="K10:K15"/>
    <mergeCell ref="L10:L15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F25:F30"/>
    <mergeCell ref="I82:I84"/>
    <mergeCell ref="J82:J84"/>
    <mergeCell ref="K82:K84"/>
    <mergeCell ref="L82:L84"/>
    <mergeCell ref="L73:L75"/>
    <mergeCell ref="L76:L78"/>
    <mergeCell ref="L79:L81"/>
    <mergeCell ref="K79:K81"/>
    <mergeCell ref="I79:I81"/>
    <mergeCell ref="L25:L30"/>
    <mergeCell ref="L37:L39"/>
    <mergeCell ref="L40:L42"/>
    <mergeCell ref="L43:L45"/>
    <mergeCell ref="L46:L48"/>
    <mergeCell ref="F37:F39"/>
    <mergeCell ref="F40:F42"/>
    <mergeCell ref="F43:F45"/>
    <mergeCell ref="F46:F48"/>
    <mergeCell ref="G25:G30"/>
    <mergeCell ref="G37:G39"/>
    <mergeCell ref="G40:G42"/>
    <mergeCell ref="G43:G45"/>
    <mergeCell ref="G46:G48"/>
    <mergeCell ref="Q49:Q51"/>
    <mergeCell ref="Q10:Q15"/>
    <mergeCell ref="Q31:Q36"/>
    <mergeCell ref="M85:M87"/>
    <mergeCell ref="R2:S3"/>
    <mergeCell ref="M10:M15"/>
    <mergeCell ref="N10:N15"/>
    <mergeCell ref="A10:A15"/>
    <mergeCell ref="A82:A84"/>
    <mergeCell ref="B82:B84"/>
    <mergeCell ref="C82:C84"/>
    <mergeCell ref="D82:D84"/>
    <mergeCell ref="E82:E84"/>
    <mergeCell ref="F82:F84"/>
    <mergeCell ref="G82:G84"/>
    <mergeCell ref="H82:H84"/>
    <mergeCell ref="F55:F60"/>
    <mergeCell ref="F61:F63"/>
    <mergeCell ref="F64:F69"/>
    <mergeCell ref="H70:H72"/>
    <mergeCell ref="H73:H75"/>
    <mergeCell ref="H76:H78"/>
    <mergeCell ref="H79:H81"/>
    <mergeCell ref="H16:H21"/>
    <mergeCell ref="P85:P87"/>
    <mergeCell ref="Q52:Q54"/>
    <mergeCell ref="Q55:Q60"/>
    <mergeCell ref="Q61:Q63"/>
    <mergeCell ref="Q64:Q69"/>
    <mergeCell ref="Q70:Q72"/>
    <mergeCell ref="Q73:Q75"/>
    <mergeCell ref="Q76:Q78"/>
    <mergeCell ref="Q79:Q81"/>
    <mergeCell ref="Q85:Q87"/>
    <mergeCell ref="P52:P54"/>
    <mergeCell ref="P55:P60"/>
    <mergeCell ref="P61:P63"/>
    <mergeCell ref="Q82:Q84"/>
    <mergeCell ref="P64:P69"/>
    <mergeCell ref="P70:P72"/>
    <mergeCell ref="P73:P75"/>
    <mergeCell ref="P76:P78"/>
    <mergeCell ref="P79:P81"/>
    <mergeCell ref="P82:P84"/>
    <mergeCell ref="P49:P51"/>
    <mergeCell ref="N85:N87"/>
    <mergeCell ref="O4:O9"/>
    <mergeCell ref="O16:O21"/>
    <mergeCell ref="O22:O24"/>
    <mergeCell ref="O25:O30"/>
    <mergeCell ref="O37:O39"/>
    <mergeCell ref="O40:O42"/>
    <mergeCell ref="O43:O45"/>
    <mergeCell ref="O46:O48"/>
    <mergeCell ref="O49:O51"/>
    <mergeCell ref="O52:O54"/>
    <mergeCell ref="O55:O60"/>
    <mergeCell ref="O61:O63"/>
    <mergeCell ref="O64:O69"/>
    <mergeCell ref="O70:O72"/>
    <mergeCell ref="O73:O75"/>
    <mergeCell ref="O76:O78"/>
    <mergeCell ref="O79:O81"/>
    <mergeCell ref="O85:O87"/>
    <mergeCell ref="N49:N51"/>
    <mergeCell ref="N52:N54"/>
    <mergeCell ref="N55:N60"/>
    <mergeCell ref="N61:N63"/>
    <mergeCell ref="N64:N69"/>
    <mergeCell ref="N70:N72"/>
    <mergeCell ref="N73:N75"/>
    <mergeCell ref="N76:N78"/>
    <mergeCell ref="N79:N81"/>
    <mergeCell ref="N16:N21"/>
    <mergeCell ref="N22:N24"/>
    <mergeCell ref="N25:N30"/>
    <mergeCell ref="N37:N39"/>
    <mergeCell ref="N40:N42"/>
    <mergeCell ref="N43:N45"/>
    <mergeCell ref="N46:N48"/>
    <mergeCell ref="M52:M54"/>
    <mergeCell ref="M55:M60"/>
    <mergeCell ref="M61:M63"/>
    <mergeCell ref="M64:M69"/>
    <mergeCell ref="M70:M72"/>
    <mergeCell ref="M73:M75"/>
    <mergeCell ref="M76:M78"/>
    <mergeCell ref="M79:M81"/>
    <mergeCell ref="L49:L51"/>
    <mergeCell ref="L52:L54"/>
    <mergeCell ref="L55:L60"/>
    <mergeCell ref="L61:L63"/>
    <mergeCell ref="L64:L69"/>
    <mergeCell ref="L70:L72"/>
    <mergeCell ref="J46:J48"/>
    <mergeCell ref="M16:M21"/>
    <mergeCell ref="M22:M24"/>
    <mergeCell ref="M25:M30"/>
    <mergeCell ref="M37:M39"/>
    <mergeCell ref="M40:M42"/>
    <mergeCell ref="M43:M45"/>
    <mergeCell ref="M46:M48"/>
    <mergeCell ref="M49:M51"/>
    <mergeCell ref="K16:K21"/>
    <mergeCell ref="K22:K24"/>
    <mergeCell ref="K25:K30"/>
    <mergeCell ref="K37:K39"/>
    <mergeCell ref="K40:K42"/>
    <mergeCell ref="K43:K45"/>
    <mergeCell ref="K46:K48"/>
    <mergeCell ref="K49:K51"/>
    <mergeCell ref="J43:J45"/>
    <mergeCell ref="K52:K54"/>
    <mergeCell ref="H22:H24"/>
    <mergeCell ref="H25:H30"/>
    <mergeCell ref="L85:L87"/>
    <mergeCell ref="K85:K87"/>
    <mergeCell ref="J49:J51"/>
    <mergeCell ref="J52:J54"/>
    <mergeCell ref="J55:J60"/>
    <mergeCell ref="J61:J63"/>
    <mergeCell ref="J64:J69"/>
    <mergeCell ref="J70:J72"/>
    <mergeCell ref="J73:J75"/>
    <mergeCell ref="J76:J78"/>
    <mergeCell ref="J79:J81"/>
    <mergeCell ref="J85:J87"/>
    <mergeCell ref="K55:K60"/>
    <mergeCell ref="K61:K63"/>
    <mergeCell ref="K64:K69"/>
    <mergeCell ref="K70:K72"/>
    <mergeCell ref="K73:K75"/>
    <mergeCell ref="K76:K78"/>
    <mergeCell ref="J25:J30"/>
    <mergeCell ref="J37:J39"/>
    <mergeCell ref="J40:J42"/>
    <mergeCell ref="I16:I21"/>
    <mergeCell ref="I22:I24"/>
    <mergeCell ref="I25:I30"/>
    <mergeCell ref="I37:I39"/>
    <mergeCell ref="I40:I42"/>
    <mergeCell ref="I43:I45"/>
    <mergeCell ref="I46:I48"/>
    <mergeCell ref="I49:I51"/>
    <mergeCell ref="I52:I54"/>
    <mergeCell ref="F85:F87"/>
    <mergeCell ref="G52:G54"/>
    <mergeCell ref="G55:G60"/>
    <mergeCell ref="G61:G63"/>
    <mergeCell ref="G64:G69"/>
    <mergeCell ref="G70:G72"/>
    <mergeCell ref="G73:G75"/>
    <mergeCell ref="G76:G78"/>
    <mergeCell ref="G79:G81"/>
    <mergeCell ref="G85:G87"/>
    <mergeCell ref="G49:G51"/>
    <mergeCell ref="I85:I87"/>
    <mergeCell ref="H49:H51"/>
    <mergeCell ref="H52:H54"/>
    <mergeCell ref="H55:H60"/>
    <mergeCell ref="H61:H63"/>
    <mergeCell ref="H64:H69"/>
    <mergeCell ref="H37:H39"/>
    <mergeCell ref="H40:H42"/>
    <mergeCell ref="H43:H45"/>
    <mergeCell ref="H46:H48"/>
    <mergeCell ref="H85:H87"/>
    <mergeCell ref="I55:I60"/>
    <mergeCell ref="I61:I63"/>
    <mergeCell ref="I64:I69"/>
    <mergeCell ref="I70:I72"/>
    <mergeCell ref="I73:I75"/>
    <mergeCell ref="I76:I78"/>
    <mergeCell ref="D25:D30"/>
    <mergeCell ref="D37:D39"/>
    <mergeCell ref="D40:D42"/>
    <mergeCell ref="D43:D45"/>
    <mergeCell ref="D46:D48"/>
    <mergeCell ref="D85:D87"/>
    <mergeCell ref="E2:E3"/>
    <mergeCell ref="E4:E9"/>
    <mergeCell ref="E16:E21"/>
    <mergeCell ref="E22:E24"/>
    <mergeCell ref="E25:E30"/>
    <mergeCell ref="E37:E39"/>
    <mergeCell ref="E40:E42"/>
    <mergeCell ref="E43:E45"/>
    <mergeCell ref="E46:E48"/>
    <mergeCell ref="E49:E51"/>
    <mergeCell ref="E52:E54"/>
    <mergeCell ref="E55:E60"/>
    <mergeCell ref="E61:E63"/>
    <mergeCell ref="E64:E69"/>
    <mergeCell ref="E70:E72"/>
    <mergeCell ref="E73:E75"/>
    <mergeCell ref="E76:E78"/>
    <mergeCell ref="E79:E81"/>
    <mergeCell ref="C46:C48"/>
    <mergeCell ref="C49:C51"/>
    <mergeCell ref="C52:C54"/>
    <mergeCell ref="C55:C60"/>
    <mergeCell ref="D70:D72"/>
    <mergeCell ref="D73:D75"/>
    <mergeCell ref="D76:D78"/>
    <mergeCell ref="D79:D81"/>
    <mergeCell ref="C85:C87"/>
    <mergeCell ref="D49:D51"/>
    <mergeCell ref="D52:D54"/>
    <mergeCell ref="D61:D63"/>
    <mergeCell ref="D64:D69"/>
    <mergeCell ref="D55:D60"/>
    <mergeCell ref="B46:B48"/>
    <mergeCell ref="B49:B51"/>
    <mergeCell ref="B52:B54"/>
    <mergeCell ref="B55:B60"/>
    <mergeCell ref="B61:B63"/>
    <mergeCell ref="B64:B69"/>
    <mergeCell ref="B79:B81"/>
    <mergeCell ref="B85:B87"/>
    <mergeCell ref="A46:A48"/>
    <mergeCell ref="B70:B72"/>
    <mergeCell ref="B73:B75"/>
    <mergeCell ref="B76:B78"/>
    <mergeCell ref="C25:C30"/>
    <mergeCell ref="C37:C39"/>
    <mergeCell ref="C40:C42"/>
    <mergeCell ref="C43:C45"/>
    <mergeCell ref="A25:A30"/>
    <mergeCell ref="A37:A39"/>
    <mergeCell ref="A40:A42"/>
    <mergeCell ref="A43:A45"/>
    <mergeCell ref="A16:A21"/>
    <mergeCell ref="A22:A24"/>
    <mergeCell ref="B16:B21"/>
    <mergeCell ref="B22:B24"/>
    <mergeCell ref="B25:B30"/>
    <mergeCell ref="B37:B39"/>
    <mergeCell ref="B40:B42"/>
    <mergeCell ref="B43:B45"/>
    <mergeCell ref="A31:A36"/>
    <mergeCell ref="B31:B36"/>
    <mergeCell ref="C31:C36"/>
    <mergeCell ref="A89:S89"/>
    <mergeCell ref="A49:A51"/>
    <mergeCell ref="A52:A54"/>
    <mergeCell ref="A55:A60"/>
    <mergeCell ref="A61:A63"/>
    <mergeCell ref="A64:A69"/>
    <mergeCell ref="A70:A72"/>
    <mergeCell ref="A73:A75"/>
    <mergeCell ref="A76:A78"/>
    <mergeCell ref="A79:A81"/>
    <mergeCell ref="C61:C63"/>
    <mergeCell ref="C64:C69"/>
    <mergeCell ref="C70:C72"/>
    <mergeCell ref="C73:C75"/>
    <mergeCell ref="C76:C78"/>
    <mergeCell ref="C79:C81"/>
    <mergeCell ref="A85:A87"/>
    <mergeCell ref="E85:E87"/>
    <mergeCell ref="F70:F72"/>
    <mergeCell ref="F73:F75"/>
    <mergeCell ref="F76:F78"/>
    <mergeCell ref="F79:F81"/>
    <mergeCell ref="F49:F51"/>
    <mergeCell ref="F52:F54"/>
    <mergeCell ref="A2:A3"/>
    <mergeCell ref="A4:A9"/>
    <mergeCell ref="D4:D9"/>
    <mergeCell ref="F2:F3"/>
    <mergeCell ref="F4:F9"/>
    <mergeCell ref="H4:H9"/>
    <mergeCell ref="J4:J9"/>
    <mergeCell ref="L4:L9"/>
    <mergeCell ref="N4:N9"/>
    <mergeCell ref="C4:C9"/>
    <mergeCell ref="B2:B3"/>
    <mergeCell ref="B4:B9"/>
    <mergeCell ref="G4:G9"/>
    <mergeCell ref="M4:M9"/>
    <mergeCell ref="I4:I9"/>
    <mergeCell ref="K4:K9"/>
    <mergeCell ref="D16:D21"/>
    <mergeCell ref="D22:D24"/>
    <mergeCell ref="B1:S1"/>
    <mergeCell ref="C2:D2"/>
    <mergeCell ref="G2:H2"/>
    <mergeCell ref="I2:J2"/>
    <mergeCell ref="K2:L2"/>
    <mergeCell ref="M2:Q2"/>
    <mergeCell ref="P4:P9"/>
    <mergeCell ref="C16:C21"/>
    <mergeCell ref="C22:C24"/>
    <mergeCell ref="F16:F21"/>
    <mergeCell ref="F22:F24"/>
    <mergeCell ref="O10:O15"/>
    <mergeCell ref="P10:P15"/>
    <mergeCell ref="B10:B15"/>
    <mergeCell ref="C10:C15"/>
    <mergeCell ref="Q4:Q9"/>
    <mergeCell ref="G16:G21"/>
    <mergeCell ref="G22:G24"/>
    <mergeCell ref="J16:J21"/>
    <mergeCell ref="J22:J24"/>
    <mergeCell ref="L16:L21"/>
    <mergeCell ref="L22:L24"/>
    <mergeCell ref="P46:P48"/>
    <mergeCell ref="P43:P45"/>
    <mergeCell ref="P40:P42"/>
    <mergeCell ref="P37:P39"/>
    <mergeCell ref="P25:P30"/>
    <mergeCell ref="P22:P24"/>
    <mergeCell ref="P16:P21"/>
    <mergeCell ref="Q16:Q21"/>
    <mergeCell ref="Q22:Q24"/>
    <mergeCell ref="Q25:Q30"/>
    <mergeCell ref="Q37:Q39"/>
    <mergeCell ref="Q40:Q42"/>
    <mergeCell ref="Q43:Q45"/>
    <mergeCell ref="Q46:Q48"/>
    <mergeCell ref="P31:P36"/>
  </mergeCells>
  <phoneticPr fontId="8" type="noConversion"/>
  <printOptions horizontalCentered="1"/>
  <pageMargins left="0.25" right="0.25" top="0.75" bottom="0.75" header="0.3" footer="0.3"/>
  <pageSetup paperSize="9" scale="77" fitToHeight="0" orientation="landscape" r:id="rId1"/>
  <rowBreaks count="2" manualBreakCount="2">
    <brk id="30" max="18" man="1"/>
    <brk id="6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指标</vt:lpstr>
      <vt:lpstr>指标!Print_Area</vt:lpstr>
      <vt:lpstr>指标!Print_Titles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婷婷二宝</dc:creator>
  <cp:lastModifiedBy>嘉仁 谌</cp:lastModifiedBy>
  <cp:lastPrinted>2023-09-04T04:13:06Z</cp:lastPrinted>
  <dcterms:created xsi:type="dcterms:W3CDTF">2020-08-26T03:22:00Z</dcterms:created>
  <dcterms:modified xsi:type="dcterms:W3CDTF">2023-09-11T10:09:17Z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KSOReadingLayout">
    <vt:bool>true</vt:bool>
  </property>
  <property fmtid="{D5CDD505-2E9C-101B-9397-08002B2CF9AE}" pid="4" name="ICV">
    <vt:lpwstr>15E14BABE96240C99116A899B2500333</vt:lpwstr>
  </property>
</Properties>
</file>